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 activeTab="2"/>
  </bookViews>
  <sheets>
    <sheet name="SO 01 1 KL" sheetId="2" r:id="rId1"/>
    <sheet name="SO 01 1 Rek" sheetId="3" r:id="rId2"/>
    <sheet name="SO 01 1 Pol" sheetId="4" r:id="rId3"/>
  </sheets>
  <definedNames>
    <definedName name="_xlnm.Print_Titles" localSheetId="2">'SO 01 1 Pol'!$1:$6</definedName>
    <definedName name="_xlnm.Print_Titles" localSheetId="1">'SO 01 1 Rek'!$1:$6</definedName>
    <definedName name="_xlnm.Print_Area" localSheetId="0">'SO 01 1 KL'!$A$1:$G$45</definedName>
    <definedName name="_xlnm.Print_Area" localSheetId="2">'SO 01 1 Pol'!$A$1:$K$85</definedName>
    <definedName name="_xlnm.Print_Area" localSheetId="1">'SO 01 1 Rek'!$A$1:$I$30</definedName>
    <definedName name="solver_lin" localSheetId="2" hidden="1">0</definedName>
    <definedName name="solver_num" localSheetId="2" hidden="1">0</definedName>
    <definedName name="solver_opt" localSheetId="2" hidden="1">'SO 01 1 Pol'!#REF!</definedName>
    <definedName name="solver_typ" localSheetId="2" hidden="1">1</definedName>
    <definedName name="solver_val" localSheetId="2" hidden="1">0</definedName>
  </definedNames>
  <calcPr calcId="144525"/>
</workbook>
</file>

<file path=xl/calcChain.xml><?xml version="1.0" encoding="utf-8"?>
<calcChain xmlns="http://schemas.openxmlformats.org/spreadsheetml/2006/main">
  <c r="I28" i="3" l="1"/>
  <c r="D21" i="2"/>
  <c r="I27" i="3"/>
  <c r="G21" i="2" s="1"/>
  <c r="D20" i="2"/>
  <c r="I26" i="3"/>
  <c r="G20" i="2" s="1"/>
  <c r="D19" i="2"/>
  <c r="I25" i="3"/>
  <c r="G19" i="2" s="1"/>
  <c r="D18" i="2"/>
  <c r="I24" i="3"/>
  <c r="G18" i="2" s="1"/>
  <c r="D17" i="2"/>
  <c r="I23" i="3"/>
  <c r="G17" i="2" s="1"/>
  <c r="D16" i="2"/>
  <c r="I22" i="3"/>
  <c r="G16" i="2" s="1"/>
  <c r="D15" i="2"/>
  <c r="I21" i="3"/>
  <c r="G15" i="2" s="1"/>
  <c r="BE84" i="4"/>
  <c r="BD84" i="4"/>
  <c r="BC84" i="4"/>
  <c r="BB84" i="4"/>
  <c r="BA84" i="4"/>
  <c r="K84" i="4"/>
  <c r="I84" i="4"/>
  <c r="G84" i="4"/>
  <c r="BE83" i="4"/>
  <c r="BD83" i="4"/>
  <c r="BC83" i="4"/>
  <c r="BB83" i="4"/>
  <c r="BA83" i="4"/>
  <c r="K83" i="4"/>
  <c r="I83" i="4"/>
  <c r="G83" i="4"/>
  <c r="BE82" i="4"/>
  <c r="BD82" i="4"/>
  <c r="BC82" i="4"/>
  <c r="BB82" i="4"/>
  <c r="BA82" i="4"/>
  <c r="K82" i="4"/>
  <c r="I82" i="4"/>
  <c r="G82" i="4"/>
  <c r="BE81" i="4"/>
  <c r="BD81" i="4"/>
  <c r="BC81" i="4"/>
  <c r="BB81" i="4"/>
  <c r="BA81" i="4"/>
  <c r="K81" i="4"/>
  <c r="I81" i="4"/>
  <c r="G81" i="4"/>
  <c r="BE80" i="4"/>
  <c r="BD80" i="4"/>
  <c r="BC80" i="4"/>
  <c r="BB80" i="4"/>
  <c r="BA80" i="4"/>
  <c r="K80" i="4"/>
  <c r="I80" i="4"/>
  <c r="G80" i="4"/>
  <c r="BE79" i="4"/>
  <c r="BE85" i="4" s="1"/>
  <c r="I15" i="3" s="1"/>
  <c r="BD79" i="4"/>
  <c r="BC79" i="4"/>
  <c r="BB79" i="4"/>
  <c r="BB85" i="4" s="1"/>
  <c r="F15" i="3" s="1"/>
  <c r="BA79" i="4"/>
  <c r="BA85" i="4" s="1"/>
  <c r="E15" i="3" s="1"/>
  <c r="K79" i="4"/>
  <c r="I79" i="4"/>
  <c r="G79" i="4"/>
  <c r="G85" i="4" s="1"/>
  <c r="B15" i="3"/>
  <c r="A15" i="3"/>
  <c r="BD85" i="4"/>
  <c r="H15" i="3" s="1"/>
  <c r="BC85" i="4"/>
  <c r="G15" i="3" s="1"/>
  <c r="K85" i="4"/>
  <c r="I85" i="4"/>
  <c r="BE76" i="4"/>
  <c r="BC76" i="4"/>
  <c r="BB76" i="4"/>
  <c r="BA76" i="4"/>
  <c r="K76" i="4"/>
  <c r="I76" i="4"/>
  <c r="G76" i="4"/>
  <c r="BD76" i="4" s="1"/>
  <c r="BE74" i="4"/>
  <c r="BC74" i="4"/>
  <c r="BB74" i="4"/>
  <c r="BB77" i="4" s="1"/>
  <c r="F14" i="3" s="1"/>
  <c r="BA74" i="4"/>
  <c r="BA77" i="4" s="1"/>
  <c r="E14" i="3" s="1"/>
  <c r="K74" i="4"/>
  <c r="I74" i="4"/>
  <c r="G74" i="4"/>
  <c r="BD74" i="4" s="1"/>
  <c r="BE73" i="4"/>
  <c r="BC73" i="4"/>
  <c r="BB73" i="4"/>
  <c r="BA73" i="4"/>
  <c r="K73" i="4"/>
  <c r="I73" i="4"/>
  <c r="G73" i="4"/>
  <c r="BD73" i="4" s="1"/>
  <c r="BE72" i="4"/>
  <c r="BC72" i="4"/>
  <c r="BC77" i="4" s="1"/>
  <c r="G14" i="3" s="1"/>
  <c r="BB72" i="4"/>
  <c r="BA72" i="4"/>
  <c r="K72" i="4"/>
  <c r="I72" i="4"/>
  <c r="I77" i="4" s="1"/>
  <c r="G72" i="4"/>
  <c r="BD72" i="4" s="1"/>
  <c r="B14" i="3"/>
  <c r="A14" i="3"/>
  <c r="BE77" i="4"/>
  <c r="I14" i="3" s="1"/>
  <c r="K77" i="4"/>
  <c r="BE69" i="4"/>
  <c r="BE70" i="4" s="1"/>
  <c r="I13" i="3" s="1"/>
  <c r="BD69" i="4"/>
  <c r="BD70" i="4" s="1"/>
  <c r="H13" i="3" s="1"/>
  <c r="BC69" i="4"/>
  <c r="BA69" i="4"/>
  <c r="K69" i="4"/>
  <c r="K70" i="4" s="1"/>
  <c r="I69" i="4"/>
  <c r="I70" i="4" s="1"/>
  <c r="G69" i="4"/>
  <c r="BB69" i="4" s="1"/>
  <c r="BB70" i="4" s="1"/>
  <c r="F13" i="3" s="1"/>
  <c r="B13" i="3"/>
  <c r="A13" i="3"/>
  <c r="BC70" i="4"/>
  <c r="G13" i="3" s="1"/>
  <c r="BA70" i="4"/>
  <c r="E13" i="3" s="1"/>
  <c r="G70" i="4"/>
  <c r="BE66" i="4"/>
  <c r="BE67" i="4" s="1"/>
  <c r="I12" i="3" s="1"/>
  <c r="BD66" i="4"/>
  <c r="BC66" i="4"/>
  <c r="BA66" i="4"/>
  <c r="BA67" i="4" s="1"/>
  <c r="E12" i="3" s="1"/>
  <c r="K66" i="4"/>
  <c r="K67" i="4" s="1"/>
  <c r="I66" i="4"/>
  <c r="G66" i="4"/>
  <c r="BB66" i="4" s="1"/>
  <c r="BE64" i="4"/>
  <c r="BD64" i="4"/>
  <c r="BC64" i="4"/>
  <c r="BA64" i="4"/>
  <c r="K64" i="4"/>
  <c r="I64" i="4"/>
  <c r="G64" i="4"/>
  <c r="BB64" i="4" s="1"/>
  <c r="BE62" i="4"/>
  <c r="BD62" i="4"/>
  <c r="BC62" i="4"/>
  <c r="BC67" i="4" s="1"/>
  <c r="G12" i="3" s="1"/>
  <c r="BA62" i="4"/>
  <c r="K62" i="4"/>
  <c r="I62" i="4"/>
  <c r="G62" i="4"/>
  <c r="BB62" i="4" s="1"/>
  <c r="B12" i="3"/>
  <c r="A12" i="3"/>
  <c r="BD67" i="4"/>
  <c r="H12" i="3" s="1"/>
  <c r="I67" i="4"/>
  <c r="BE59" i="4"/>
  <c r="BD59" i="4"/>
  <c r="BC59" i="4"/>
  <c r="BA59" i="4"/>
  <c r="K59" i="4"/>
  <c r="I59" i="4"/>
  <c r="G59" i="4"/>
  <c r="BB59" i="4" s="1"/>
  <c r="BE45" i="4"/>
  <c r="BD45" i="4"/>
  <c r="BC45" i="4"/>
  <c r="BA45" i="4"/>
  <c r="K45" i="4"/>
  <c r="I45" i="4"/>
  <c r="G45" i="4"/>
  <c r="BB45" i="4" s="1"/>
  <c r="BE40" i="4"/>
  <c r="BD40" i="4"/>
  <c r="BC40" i="4"/>
  <c r="BA40" i="4"/>
  <c r="K40" i="4"/>
  <c r="I40" i="4"/>
  <c r="G40" i="4"/>
  <c r="BB40" i="4" s="1"/>
  <c r="BE35" i="4"/>
  <c r="BE60" i="4" s="1"/>
  <c r="I11" i="3" s="1"/>
  <c r="BD35" i="4"/>
  <c r="BD60" i="4" s="1"/>
  <c r="H11" i="3" s="1"/>
  <c r="BC35" i="4"/>
  <c r="BA35" i="4"/>
  <c r="K35" i="4"/>
  <c r="K60" i="4" s="1"/>
  <c r="I35" i="4"/>
  <c r="I60" i="4" s="1"/>
  <c r="G35" i="4"/>
  <c r="BB35" i="4" s="1"/>
  <c r="BE27" i="4"/>
  <c r="BD27" i="4"/>
  <c r="BC27" i="4"/>
  <c r="BA27" i="4"/>
  <c r="K27" i="4"/>
  <c r="I27" i="4"/>
  <c r="G27" i="4"/>
  <c r="BB27" i="4" s="1"/>
  <c r="BE23" i="4"/>
  <c r="BD23" i="4"/>
  <c r="BC23" i="4"/>
  <c r="BA23" i="4"/>
  <c r="BA60" i="4" s="1"/>
  <c r="E11" i="3" s="1"/>
  <c r="K23" i="4"/>
  <c r="I23" i="4"/>
  <c r="G23" i="4"/>
  <c r="BB23" i="4" s="1"/>
  <c r="B11" i="3"/>
  <c r="A11" i="3"/>
  <c r="BC60" i="4"/>
  <c r="G11" i="3" s="1"/>
  <c r="G60" i="4"/>
  <c r="BE20" i="4"/>
  <c r="BD20" i="4"/>
  <c r="BC20" i="4"/>
  <c r="BC21" i="4" s="1"/>
  <c r="G10" i="3" s="1"/>
  <c r="BA20" i="4"/>
  <c r="BA21" i="4" s="1"/>
  <c r="E10" i="3" s="1"/>
  <c r="K20" i="4"/>
  <c r="I20" i="4"/>
  <c r="G20" i="4"/>
  <c r="BB20" i="4" s="1"/>
  <c r="BE19" i="4"/>
  <c r="BD19" i="4"/>
  <c r="BC19" i="4"/>
  <c r="BA19" i="4"/>
  <c r="K19" i="4"/>
  <c r="I19" i="4"/>
  <c r="G19" i="4"/>
  <c r="BB19" i="4" s="1"/>
  <c r="BE18" i="4"/>
  <c r="BD18" i="4"/>
  <c r="BD21" i="4" s="1"/>
  <c r="H10" i="3" s="1"/>
  <c r="BC18" i="4"/>
  <c r="BA18" i="4"/>
  <c r="K18" i="4"/>
  <c r="I18" i="4"/>
  <c r="I21" i="4" s="1"/>
  <c r="G18" i="4"/>
  <c r="BB18" i="4" s="1"/>
  <c r="B10" i="3"/>
  <c r="A10" i="3"/>
  <c r="BE21" i="4"/>
  <c r="I10" i="3" s="1"/>
  <c r="K21" i="4"/>
  <c r="BE15" i="4"/>
  <c r="BD15" i="4"/>
  <c r="BD16" i="4" s="1"/>
  <c r="H9" i="3" s="1"/>
  <c r="BC15" i="4"/>
  <c r="BB15" i="4"/>
  <c r="K15" i="4"/>
  <c r="I15" i="4"/>
  <c r="I16" i="4" s="1"/>
  <c r="G15" i="4"/>
  <c r="BA15" i="4" s="1"/>
  <c r="BA16" i="4" s="1"/>
  <c r="E9" i="3" s="1"/>
  <c r="B9" i="3"/>
  <c r="A9" i="3"/>
  <c r="BE16" i="4"/>
  <c r="I9" i="3" s="1"/>
  <c r="BC16" i="4"/>
  <c r="G9" i="3" s="1"/>
  <c r="BB16" i="4"/>
  <c r="F9" i="3" s="1"/>
  <c r="K16" i="4"/>
  <c r="G16" i="4"/>
  <c r="BE12" i="4"/>
  <c r="BD12" i="4"/>
  <c r="BC12" i="4"/>
  <c r="BB12" i="4"/>
  <c r="K12" i="4"/>
  <c r="I12" i="4"/>
  <c r="G12" i="4"/>
  <c r="BA12" i="4" s="1"/>
  <c r="BE11" i="4"/>
  <c r="BD11" i="4"/>
  <c r="BC11" i="4"/>
  <c r="BC13" i="4" s="1"/>
  <c r="G8" i="3" s="1"/>
  <c r="BB11" i="4"/>
  <c r="K11" i="4"/>
  <c r="I11" i="4"/>
  <c r="G11" i="4"/>
  <c r="BA11" i="4" s="1"/>
  <c r="B8" i="3"/>
  <c r="A8" i="3"/>
  <c r="BE13" i="4"/>
  <c r="I8" i="3" s="1"/>
  <c r="BD13" i="4"/>
  <c r="H8" i="3" s="1"/>
  <c r="BB13" i="4"/>
  <c r="F8" i="3" s="1"/>
  <c r="K13" i="4"/>
  <c r="I13" i="4"/>
  <c r="BE8" i="4"/>
  <c r="BD8" i="4"/>
  <c r="BC8" i="4"/>
  <c r="BC9" i="4" s="1"/>
  <c r="G7" i="3" s="1"/>
  <c r="BB8" i="4"/>
  <c r="K8" i="4"/>
  <c r="I8" i="4"/>
  <c r="G8" i="4"/>
  <c r="BA8" i="4" s="1"/>
  <c r="BA9" i="4" s="1"/>
  <c r="E7" i="3" s="1"/>
  <c r="B7" i="3"/>
  <c r="A7" i="3"/>
  <c r="BE9" i="4"/>
  <c r="I7" i="3" s="1"/>
  <c r="BD9" i="4"/>
  <c r="H7" i="3" s="1"/>
  <c r="BB9" i="4"/>
  <c r="F7" i="3" s="1"/>
  <c r="K9" i="4"/>
  <c r="I9" i="4"/>
  <c r="E4" i="4"/>
  <c r="F3" i="4"/>
  <c r="C33" i="2"/>
  <c r="F33" i="2" s="1"/>
  <c r="C31" i="2"/>
  <c r="G7" i="2"/>
  <c r="BB60" i="4" l="1"/>
  <c r="F11" i="3" s="1"/>
  <c r="G21" i="4"/>
  <c r="G77" i="4"/>
  <c r="H29" i="3"/>
  <c r="G23" i="2" s="1"/>
  <c r="G22" i="2" s="1"/>
  <c r="G9" i="4"/>
  <c r="G13" i="4"/>
  <c r="G67" i="4"/>
  <c r="I16" i="3"/>
  <c r="C21" i="2" s="1"/>
  <c r="G16" i="3"/>
  <c r="C18" i="2" s="1"/>
  <c r="BB21" i="4"/>
  <c r="F10" i="3" s="1"/>
  <c r="BD77" i="4"/>
  <c r="H14" i="3" s="1"/>
  <c r="H16" i="3" s="1"/>
  <c r="C17" i="2" s="1"/>
  <c r="BA13" i="4"/>
  <c r="E8" i="3" s="1"/>
  <c r="E16" i="3" s="1"/>
  <c r="C15" i="2" s="1"/>
  <c r="BB67" i="4"/>
  <c r="F12" i="3" s="1"/>
  <c r="F16" i="3" l="1"/>
  <c r="C16" i="2" s="1"/>
  <c r="C19" i="2" s="1"/>
  <c r="C22" i="2" s="1"/>
  <c r="C23" i="2" s="1"/>
  <c r="F30" i="2" s="1"/>
  <c r="F31" i="2" s="1"/>
  <c r="F34" i="2" s="1"/>
</calcChain>
</file>

<file path=xl/sharedStrings.xml><?xml version="1.0" encoding="utf-8"?>
<sst xmlns="http://schemas.openxmlformats.org/spreadsheetml/2006/main" count="313" uniqueCount="211">
  <si>
    <t xml:space="preserve"> </t>
  </si>
  <si>
    <t>Stavba :</t>
  </si>
  <si>
    <t>Základ pro DPH</t>
  </si>
  <si>
    <t>%</t>
  </si>
  <si>
    <t>HSV</t>
  </si>
  <si>
    <t>PSV</t>
  </si>
  <si>
    <t>Dodávka</t>
  </si>
  <si>
    <t>Montáž</t>
  </si>
  <si>
    <t>HZS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</si>
  <si>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</si>
  <si>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</si>
  <si>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</si>
  <si>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</si>
  <si>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</si>
  <si>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</si>
  <si>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</si>
  <si>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</si>
  <si>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</si>
  <si>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</si>
  <si>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</si>
  <si>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</si>
  <si>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</si>
  <si>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</si>
  <si>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</si>
  <si>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</si>
  <si>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</si>
  <si>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</si>
  <si>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</si>
  <si>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</si>
  <si>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</si>
  <si>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</si>
  <si>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</si>
  <si>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</si>
  <si>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</si>
  <si>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</si>
  <si>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</si>
  <si>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</si>
  <si>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</si>
  <si>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</si>
  <si>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</si>
  <si>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</si>
  <si>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</si>
  <si>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</si>
  <si>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</si>
  <si>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</si>
  <si>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</si>
  <si>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</si>
  <si>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</si>
  <si>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</si>
  <si>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</si>
  <si>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</si>
  <si>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</si>
  <si>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</si>
  <si>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</si>
  <si>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</si>
  <si>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</si>
  <si>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</si>
  <si>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</si>
  <si>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</si>
  <si>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</si>
  <si>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</si>
  <si>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</si>
  <si>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</si>
  <si>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</si>
  <si>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</si>
  <si>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</si>
  <si>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</si>
  <si>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</si>
  <si>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</si>
  <si>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</si>
  <si>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</si>
  <si>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</si>
  <si>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</si>
  <si>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</si>
  <si>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</si>
  <si>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</si>
  <si>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Celkem za</t>
  </si>
  <si>
    <t>SLEPÝ ROZPOČET</t>
  </si>
  <si>
    <t>Slepý rozpočet</t>
  </si>
  <si>
    <t>P510</t>
  </si>
  <si>
    <t>Rekonstr. hav. stavu tělocvičny ZŠ a MŠ Vigantice</t>
  </si>
  <si>
    <t>P510 Rekonstr. hav. stavu tělocvičny ZŠ a MŠ Vigantice</t>
  </si>
  <si>
    <t>SO 01</t>
  </si>
  <si>
    <t>Základní a mateřská škola</t>
  </si>
  <si>
    <t>SO 01 Základní a mateřská škola</t>
  </si>
  <si>
    <t>Podhledy</t>
  </si>
  <si>
    <t>94</t>
  </si>
  <si>
    <t>Lešení a stavební výtahy</t>
  </si>
  <si>
    <t>94 Lešení a stavební výtahy</t>
  </si>
  <si>
    <t>pc01</t>
  </si>
  <si>
    <t xml:space="preserve">Pojízdné lešení-montáž, nájem, demontáž </t>
  </si>
  <si>
    <t>m2</t>
  </si>
  <si>
    <t>95</t>
  </si>
  <si>
    <t>Dokončovací konstrukce na pozemních stavbách</t>
  </si>
  <si>
    <t>95 Dokončovací konstrukce na pozemních stavbách</t>
  </si>
  <si>
    <t>952901114R00</t>
  </si>
  <si>
    <t xml:space="preserve">Vyčištění budov o výšce podlaží nad 4 m </t>
  </si>
  <si>
    <t>pc02</t>
  </si>
  <si>
    <t xml:space="preserve">Zakrytí podlahy proti poničení </t>
  </si>
  <si>
    <t>99</t>
  </si>
  <si>
    <t>Staveništní přesun hmot</t>
  </si>
  <si>
    <t>99 Staveništní přesun hmot</t>
  </si>
  <si>
    <t>999281108R00</t>
  </si>
  <si>
    <t xml:space="preserve">Přesun hmot pro opravy a údržbu do výšky 12 m </t>
  </si>
  <si>
    <t>t</t>
  </si>
  <si>
    <t>766</t>
  </si>
  <si>
    <t>Konstrukce truhlářské</t>
  </si>
  <si>
    <t>766 Konstrukce truhlářské</t>
  </si>
  <si>
    <t>766421811R00</t>
  </si>
  <si>
    <t xml:space="preserve">Demontáž obložení podhledů panely do 1,5 m2 </t>
  </si>
  <si>
    <t>766421822R00</t>
  </si>
  <si>
    <t xml:space="preserve">Demontáž podkladových roštů obložení podhledů </t>
  </si>
  <si>
    <t>998766202R00</t>
  </si>
  <si>
    <t xml:space="preserve">Přesun hmot pro truhlářské konstr., výšky do 12 m </t>
  </si>
  <si>
    <t>767</t>
  </si>
  <si>
    <t>Konstrukce zámečnické</t>
  </si>
  <si>
    <t>767 Konstrukce zámečnické</t>
  </si>
  <si>
    <t>Z1</t>
  </si>
  <si>
    <t>Atypický prvek z plechu tl. 1,5 mm umístěný na ocelovém táhle</t>
  </si>
  <si>
    <t>kus</t>
  </si>
  <si>
    <t>Rozměr prvku: viz dokumentace</t>
  </si>
  <si>
    <t>nutno zaměřit před výrobou !!!!!</t>
  </si>
  <si>
    <t>Barva: Pozinkový plech</t>
  </si>
  <si>
    <t>Z3</t>
  </si>
  <si>
    <t xml:space="preserve">D+M krycí mříže pro osvětlení - zářivky </t>
  </si>
  <si>
    <t>Provedení: Ocelová pozinková síť 50/50 v ocelovém</t>
  </si>
  <si>
    <t>rámečku z L-úhelníku 20/20,</t>
  </si>
  <si>
    <t>Rozměr prvku: Tvar je pouze orientační - bude záviset</t>
  </si>
  <si>
    <t>dle svítidla</t>
  </si>
  <si>
    <t>Osazena nezávisle na svítidle</t>
  </si>
  <si>
    <t>Barva: Žárově zinkován</t>
  </si>
  <si>
    <t>Z4</t>
  </si>
  <si>
    <t>D+M ocelové lanko Rozměr prvku: průměr 6 mm délka 16 000 mm</t>
  </si>
  <si>
    <t>Provedení: Ocelové pozinkové lanko v PVC 5/6 mm</t>
  </si>
  <si>
    <t>s pozinkovým napínákem na jedné straně</t>
  </si>
  <si>
    <t>na koncích opatřeno oky</t>
  </si>
  <si>
    <t>Barva: pozink v PVC obalu</t>
  </si>
  <si>
    <t>Z5</t>
  </si>
  <si>
    <t>D+M ocelový kotevní prvek s okem se čtyřmi kotevnímy otvory pr. 10 mm</t>
  </si>
  <si>
    <t>kotveno na chem.kotvy pr. 8 mm</t>
  </si>
  <si>
    <t>Rozměr prvku: 150/150 mm</t>
  </si>
  <si>
    <t>plech tl. 3 mm</t>
  </si>
  <si>
    <t>Barva: žárově zinkováno</t>
  </si>
  <si>
    <t>pc03</t>
  </si>
  <si>
    <t>D+M kazetový podhled-akustické desky tl. 12,5 mm formát 1200 x 2400 mm-viz Detail</t>
  </si>
  <si>
    <t>Skladba:</t>
  </si>
  <si>
    <t>-Spodní táhlo pr. 22 mm (prostorová ocel. k-ce)</t>
  </si>
  <si>
    <t>-Montážní profil CD kotven atyp. zavěšovacím  prvkem - Z1</t>
  </si>
  <si>
    <t>-Nosný profil UA 50 spojeno rychlospojkou</t>
  </si>
  <si>
    <t>- Kazetový podhled</t>
  </si>
  <si>
    <t>Sádrokartonové akustické desky s technologií Activ Air</t>
  </si>
  <si>
    <t>pro odbourávání škodlivin z prostředí, zejména formaldehydů, tl. 12,5 mm formát 1200 x 2400</t>
  </si>
  <si>
    <t>mm, s hranou 4T na podélné i příčné hraně desky, pravidelné děrování ve čtvercovém obrazci vel.</t>
  </si>
  <si>
    <t>487 x 487 mezerou mezi obrazci 113 mm, čtvercové otvory velikosti 12 x 12 mm, podíl děrované</t>
  </si>
  <si>
    <t>plochy 16%, třída reakce na oheň A1-s1,d0, deska bez povrchové úpravy na lícní straně, na</t>
  </si>
  <si>
    <t>rubové straně opatřena akustickým vlisem v černé barvě.</t>
  </si>
  <si>
    <t>Pro požadavek odolnosti proti nárazu ve třídě 1A budou montážní profily CD zhuštěny</t>
  </si>
  <si>
    <t>na rozteč 250 mm.</t>
  </si>
  <si>
    <t>998767202R00</t>
  </si>
  <si>
    <t xml:space="preserve">Přesun hmot pro zámečnické konstr., výšky do 12 m </t>
  </si>
  <si>
    <t>783</t>
  </si>
  <si>
    <t>Nátěry</t>
  </si>
  <si>
    <t>783 Nátěry</t>
  </si>
  <si>
    <t>783201811R00</t>
  </si>
  <si>
    <t xml:space="preserve">Odstranění nátěrů z kovových konstrukcí oškrábáním </t>
  </si>
  <si>
    <t>prostorová kce strop:10</t>
  </si>
  <si>
    <t>783225100R00</t>
  </si>
  <si>
    <t xml:space="preserve">Nátěr syntetický kovových konstrukcí 2x + 1x email </t>
  </si>
  <si>
    <t>783226100R00</t>
  </si>
  <si>
    <t xml:space="preserve">Nátěr syntetický kovových konstrukcí základní </t>
  </si>
  <si>
    <t>784</t>
  </si>
  <si>
    <t>Malby</t>
  </si>
  <si>
    <t>784 Malby</t>
  </si>
  <si>
    <t>784195112R00</t>
  </si>
  <si>
    <t xml:space="preserve">Malba tekutá Primalex Standard, bílá, 2 x </t>
  </si>
  <si>
    <t>M21</t>
  </si>
  <si>
    <t>Elektromontáže</t>
  </si>
  <si>
    <t>M21 Elektromontáže</t>
  </si>
  <si>
    <t>D5</t>
  </si>
  <si>
    <t xml:space="preserve">Demontáž svítidel </t>
  </si>
  <si>
    <t>pc04</t>
  </si>
  <si>
    <t>D+M zářivková svítidla LED 84 W, úprava elektroinstalace pro napojení svítidel</t>
  </si>
  <si>
    <t>pc05</t>
  </si>
  <si>
    <t>D+M svítidlo 600x600 mm, úprava elektroinstalace pro napojení svítidel</t>
  </si>
  <si>
    <t>s barevným podáním 4000-5000 °K</t>
  </si>
  <si>
    <t>pc06</t>
  </si>
  <si>
    <t>D+M zářivková svítidla LED 111 W, úprava elektroinstalace pro napojení svítidel</t>
  </si>
  <si>
    <t>D96</t>
  </si>
  <si>
    <t>Přesuny suti a vybouraných hmot</t>
  </si>
  <si>
    <t>D96 Přesuny suti a vybouraných hmot</t>
  </si>
  <si>
    <t>979011111R00</t>
  </si>
  <si>
    <t xml:space="preserve">Svislá doprava suti a vybour. hmot za 2.NP a 1.PP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</si>
  <si>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</si>
  <si>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</si>
  <si>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</si>
  <si>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</si>
  <si>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</si>
  <si>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</si>
  <si>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</si>
  <si>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</si>
  <si>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979990161R00</t>
  </si>
  <si>
    <t xml:space="preserve">Poplatek za skládku suti - dřevo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</si>
  <si>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</si>
  <si>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</si>
  <si>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</si>
  <si>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</si>
  <si>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</si>
  <si>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</si>
  <si>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</si>
  <si>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</si>
  <si>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Ing. Petr Vašíček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</si>
</sst>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5" formatCode="0.0"/>
    <numFmt numFmtId="166" formatCode="dd/mm/yy"/>
    <numFmt numFmtId="167" formatCode="#,##0\ &quot;Kč&quot;"/>
    <numFmt numFmtId="168" formatCode="0.00000"/>
  </numFmts>
  <fonts count="21" x14ac:knownFonts="1">
    <font>
      <sz val="10"/>
      <name val="Arial CE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9"/>
      <name val="Arial"/>
      <family val="2"/>
      <charset val="238"/>
    </font>
    <font>
      <sz val="8"/>
      <color indexed="17"/>
      <name val="Arial"/>
      <family val="2"/>
      <charset val="238"/>
    </font>
    <font>
      <sz val="10"/>
      <color indexed="17"/>
      <name val="Arial"/>
      <family val="2"/>
      <charset val="238"/>
    </font>
    <font>
      <sz val="8"/>
      <color indexed="9"/>
      <name val="Arial"/>
      <family val="2"/>
      <charset val="238"/>
    </font>
    <font>
      <sz val="8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i/>
      <sz val="10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40"/>
      </patternFill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241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6" fillId="0" borderId="0" xfId="0" applyFont="1"/>
    <xf numFmtId="4" fontId="1" fillId="0" borderId="0" xfId="0" applyNumberFormat="1" applyFont="1"/>
    <xf numFmtId="0" fontId="3" fillId="0" borderId="0" xfId="0" applyFont="1" applyBorder="1"/>
    <xf numFmtId="0" fontId="2" fillId="0" borderId="9" xfId="0" applyFont="1" applyBorder="1" applyAlignment="1">
      <alignment horizontal="centerContinuous" vertical="top"/>
    </xf>
    <xf numFmtId="0" fontId="1" fillId="0" borderId="9" xfId="0" applyFont="1" applyBorder="1" applyAlignment="1">
      <alignment horizontal="centerContinuous"/>
    </xf>
    <xf numFmtId="0" fontId="6" fillId="2" borderId="20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centerContinuous"/>
    </xf>
    <xf numFmtId="49" fontId="4" fillId="2" borderId="22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centerContinuous"/>
    </xf>
    <xf numFmtId="0" fontId="3" fillId="0" borderId="17" xfId="0" applyFont="1" applyBorder="1"/>
    <xf numFmtId="49" fontId="3" fillId="0" borderId="23" xfId="0" applyNumberFormat="1" applyFont="1" applyBorder="1" applyAlignment="1">
      <alignment horizontal="left"/>
    </xf>
    <xf numFmtId="0" fontId="1" fillId="0" borderId="24" xfId="0" applyFont="1" applyBorder="1"/>
    <xf numFmtId="0" fontId="3" fillId="0" borderId="3" xfId="0" applyFont="1" applyBorder="1"/>
    <xf numFmtId="49" fontId="3" fillId="0" borderId="2" xfId="0" applyNumberFormat="1" applyFont="1" applyBorder="1"/>
    <xf numFmtId="49" fontId="3" fillId="0" borderId="3" xfId="0" applyNumberFormat="1" applyFont="1" applyBorder="1"/>
    <xf numFmtId="0" fontId="3" fillId="0" borderId="13" xfId="0" applyFont="1" applyBorder="1"/>
    <xf numFmtId="0" fontId="3" fillId="0" borderId="25" xfId="0" applyFont="1" applyBorder="1" applyAlignment="1">
      <alignment horizontal="left"/>
    </xf>
    <xf numFmtId="0" fontId="6" fillId="0" borderId="24" xfId="0" applyFont="1" applyBorder="1"/>
    <xf numFmtId="49" fontId="3" fillId="0" borderId="25" xfId="0" applyNumberFormat="1" applyFont="1" applyBorder="1" applyAlignment="1">
      <alignment horizontal="left"/>
    </xf>
    <xf numFmtId="49" fontId="6" fillId="2" borderId="24" xfId="0" applyNumberFormat="1" applyFont="1" applyFill="1" applyBorder="1"/>
    <xf numFmtId="49" fontId="1" fillId="2" borderId="3" xfId="0" applyNumberFormat="1" applyFont="1" applyFill="1" applyBorder="1"/>
    <xf numFmtId="49" fontId="6" fillId="2" borderId="2" xfId="0" applyNumberFormat="1" applyFont="1" applyFill="1" applyBorder="1"/>
    <xf numFmtId="49" fontId="1" fillId="2" borderId="2" xfId="0" applyNumberFormat="1" applyFont="1" applyFill="1" applyBorder="1"/>
    <xf numFmtId="0" fontId="3" fillId="0" borderId="13" xfId="0" applyFont="1" applyFill="1" applyBorder="1"/>
    <xf numFmtId="3" fontId="3" fillId="0" borderId="25" xfId="0" applyNumberFormat="1" applyFont="1" applyBorder="1" applyAlignment="1">
      <alignment horizontal="left"/>
    </xf>
    <xf numFmtId="0" fontId="1" fillId="0" borderId="0" xfId="0" applyFont="1" applyFill="1"/>
    <xf numFmtId="49" fontId="6" fillId="2" borderId="26" xfId="0" applyNumberFormat="1" applyFont="1" applyFill="1" applyBorder="1"/>
    <xf numFmtId="49" fontId="1" fillId="2" borderId="5" xfId="0" applyNumberFormat="1" applyFont="1" applyFill="1" applyBorder="1"/>
    <xf numFmtId="49" fontId="6" fillId="2" borderId="0" xfId="0" applyNumberFormat="1" applyFont="1" applyFill="1" applyBorder="1"/>
    <xf numFmtId="49" fontId="1" fillId="2" borderId="0" xfId="0" applyNumberFormat="1" applyFont="1" applyFill="1" applyBorder="1"/>
    <xf numFmtId="49" fontId="3" fillId="0" borderId="13" xfId="0" applyNumberFormat="1" applyFont="1" applyBorder="1" applyAlignment="1">
      <alignment horizontal="left"/>
    </xf>
    <xf numFmtId="0" fontId="3" fillId="0" borderId="27" xfId="0" applyFont="1" applyBorder="1"/>
    <xf numFmtId="0" fontId="3" fillId="0" borderId="13" xfId="0" applyNumberFormat="1" applyFont="1" applyBorder="1"/>
    <xf numFmtId="0" fontId="3" fillId="0" borderId="28" xfId="0" applyNumberFormat="1" applyFont="1" applyBorder="1" applyAlignment="1">
      <alignment horizontal="left"/>
    </xf>
    <xf numFmtId="0" fontId="1" fillId="0" borderId="0" xfId="0" applyNumberFormat="1" applyFont="1" applyBorder="1"/>
    <xf numFmtId="0" fontId="1" fillId="0" borderId="0" xfId="0" applyNumberFormat="1" applyFont="1"/>
    <xf numFmtId="0" fontId="3" fillId="0" borderId="28" xfId="0" applyFont="1" applyBorder="1" applyAlignment="1">
      <alignment horizontal="left"/>
    </xf>
    <xf numFmtId="0" fontId="1" fillId="0" borderId="0" xfId="0" applyFont="1" applyBorder="1"/>
    <xf numFmtId="0" fontId="3" fillId="0" borderId="13" xfId="0" applyFont="1" applyFill="1" applyBorder="1" applyAlignment="1"/>
    <xf numFmtId="0" fontId="3" fillId="0" borderId="28" xfId="0" applyFont="1" applyFill="1" applyBorder="1" applyAlignment="1"/>
    <xf numFmtId="0" fontId="1" fillId="0" borderId="0" xfId="0" applyFont="1" applyFill="1" applyBorder="1" applyAlignment="1"/>
    <xf numFmtId="0" fontId="3" fillId="0" borderId="13" xfId="0" applyFont="1" applyBorder="1" applyAlignment="1"/>
    <xf numFmtId="0" fontId="3" fillId="0" borderId="28" xfId="0" applyFont="1" applyBorder="1" applyAlignment="1"/>
    <xf numFmtId="3" fontId="1" fillId="0" borderId="0" xfId="0" applyNumberFormat="1" applyFont="1"/>
    <xf numFmtId="0" fontId="3" fillId="0" borderId="24" xfId="0" applyFont="1" applyBorder="1"/>
    <xf numFmtId="0" fontId="3" fillId="0" borderId="17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2" fillId="0" borderId="30" xfId="0" applyFont="1" applyBorder="1" applyAlignment="1">
      <alignment horizontal="centerContinuous" vertical="center"/>
    </xf>
    <xf numFmtId="0" fontId="5" fillId="0" borderId="31" xfId="0" applyFont="1" applyBorder="1" applyAlignment="1">
      <alignment horizontal="centerContinuous" vertical="center"/>
    </xf>
    <xf numFmtId="0" fontId="1" fillId="0" borderId="31" xfId="0" applyFont="1" applyBorder="1" applyAlignment="1">
      <alignment horizontal="centerContinuous" vertical="center"/>
    </xf>
    <xf numFmtId="0" fontId="1" fillId="0" borderId="32" xfId="0" applyFont="1" applyBorder="1" applyAlignment="1">
      <alignment horizontal="centerContinuous" vertical="center"/>
    </xf>
    <xf numFmtId="0" fontId="6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33" xfId="0" applyFont="1" applyFill="1" applyBorder="1" applyAlignment="1">
      <alignment horizontal="centerContinuous"/>
    </xf>
    <xf numFmtId="0" fontId="6" fillId="2" borderId="11" xfId="0" applyFont="1" applyFill="1" applyBorder="1" applyAlignment="1">
      <alignment horizontal="centerContinuous"/>
    </xf>
    <xf numFmtId="0" fontId="1" fillId="2" borderId="11" xfId="0" applyFont="1" applyFill="1" applyBorder="1" applyAlignment="1">
      <alignment horizontal="centerContinuous"/>
    </xf>
    <xf numFmtId="0" fontId="1" fillId="0" borderId="34" xfId="0" applyFont="1" applyBorder="1"/>
    <xf numFmtId="0" fontId="1" fillId="0" borderId="19" xfId="0" applyFont="1" applyBorder="1"/>
    <xf numFmtId="3" fontId="1" fillId="0" borderId="23" xfId="0" applyNumberFormat="1" applyFont="1" applyBorder="1"/>
    <xf numFmtId="0" fontId="1" fillId="0" borderId="20" xfId="0" applyFont="1" applyBorder="1"/>
    <xf numFmtId="3" fontId="1" fillId="0" borderId="22" xfId="0" applyNumberFormat="1" applyFont="1" applyBorder="1"/>
    <xf numFmtId="0" fontId="1" fillId="0" borderId="21" xfId="0" applyFont="1" applyBorder="1"/>
    <xf numFmtId="3" fontId="1" fillId="0" borderId="2" xfId="0" applyNumberFormat="1" applyFont="1" applyBorder="1"/>
    <xf numFmtId="0" fontId="1" fillId="0" borderId="3" xfId="0" applyFont="1" applyBorder="1"/>
    <xf numFmtId="0" fontId="1" fillId="0" borderId="35" xfId="0" applyFont="1" applyBorder="1"/>
    <xf numFmtId="0" fontId="1" fillId="0" borderId="19" xfId="0" applyFont="1" applyBorder="1" applyAlignment="1">
      <alignment shrinkToFit="1"/>
    </xf>
    <xf numFmtId="0" fontId="1" fillId="0" borderId="36" xfId="0" applyFont="1" applyBorder="1"/>
    <xf numFmtId="0" fontId="1" fillId="0" borderId="26" xfId="0" applyFont="1" applyBorder="1"/>
    <xf numFmtId="3" fontId="1" fillId="0" borderId="39" xfId="0" applyNumberFormat="1" applyFont="1" applyBorder="1"/>
    <xf numFmtId="0" fontId="1" fillId="0" borderId="37" xfId="0" applyFont="1" applyBorder="1"/>
    <xf numFmtId="3" fontId="1" fillId="0" borderId="40" xfId="0" applyNumberFormat="1" applyFont="1" applyBorder="1"/>
    <xf numFmtId="0" fontId="1" fillId="0" borderId="38" xfId="0" applyFont="1" applyBorder="1"/>
    <xf numFmtId="0" fontId="6" fillId="2" borderId="20" xfId="0" applyFont="1" applyFill="1" applyBorder="1"/>
    <xf numFmtId="0" fontId="6" fillId="2" borderId="22" xfId="0" applyFont="1" applyFill="1" applyBorder="1"/>
    <xf numFmtId="0" fontId="6" fillId="2" borderId="21" xfId="0" applyFont="1" applyFill="1" applyBorder="1"/>
    <xf numFmtId="0" fontId="6" fillId="2" borderId="41" xfId="0" applyFont="1" applyFill="1" applyBorder="1"/>
    <xf numFmtId="0" fontId="6" fillId="2" borderId="42" xfId="0" applyFont="1" applyFill="1" applyBorder="1"/>
    <xf numFmtId="0" fontId="1" fillId="0" borderId="5" xfId="0" applyFont="1" applyBorder="1"/>
    <xf numFmtId="0" fontId="1" fillId="0" borderId="4" xfId="0" applyFont="1" applyBorder="1"/>
    <xf numFmtId="0" fontId="1" fillId="0" borderId="43" xfId="0" applyFont="1" applyBorder="1"/>
    <xf numFmtId="0" fontId="1" fillId="0" borderId="0" xfId="0" applyFont="1" applyBorder="1" applyAlignment="1">
      <alignment horizontal="right"/>
    </xf>
    <xf numFmtId="166" fontId="1" fillId="0" borderId="0" xfId="0" applyNumberFormat="1" applyFont="1" applyBorder="1"/>
    <xf numFmtId="0" fontId="1" fillId="0" borderId="0" xfId="0" applyFont="1" applyFill="1" applyBorder="1"/>
    <xf numFmtId="0" fontId="1" fillId="0" borderId="16" xfId="0" applyFont="1" applyBorder="1"/>
    <xf numFmtId="0" fontId="1" fillId="0" borderId="18" xfId="0" applyFont="1" applyBorder="1"/>
    <xf numFmtId="0" fontId="1" fillId="0" borderId="44" xfId="0" applyFont="1" applyBorder="1"/>
    <xf numFmtId="0" fontId="1" fillId="0" borderId="7" xfId="0" applyFont="1" applyBorder="1"/>
    <xf numFmtId="165" fontId="1" fillId="0" borderId="8" xfId="0" applyNumberFormat="1" applyFont="1" applyBorder="1" applyAlignment="1">
      <alignment horizontal="right"/>
    </xf>
    <xf numFmtId="0" fontId="1" fillId="0" borderId="8" xfId="0" applyFont="1" applyBorder="1"/>
    <xf numFmtId="0" fontId="1" fillId="0" borderId="2" xfId="0" applyFont="1" applyBorder="1"/>
    <xf numFmtId="165" fontId="1" fillId="0" borderId="3" xfId="0" applyNumberFormat="1" applyFont="1" applyBorder="1" applyAlignment="1">
      <alignment horizontal="right"/>
    </xf>
    <xf numFmtId="0" fontId="5" fillId="2" borderId="37" xfId="0" applyFont="1" applyFill="1" applyBorder="1"/>
    <xf numFmtId="0" fontId="5" fillId="2" borderId="40" xfId="0" applyFont="1" applyFill="1" applyBorder="1"/>
    <xf numFmtId="0" fontId="5" fillId="2" borderId="38" xfId="0" applyFont="1" applyFill="1" applyBorder="1"/>
    <xf numFmtId="0" fontId="5" fillId="0" borderId="0" xfId="0" applyFont="1"/>
    <xf numFmtId="0" fontId="1" fillId="0" borderId="0" xfId="0" applyFont="1" applyAlignment="1">
      <alignment vertical="justify"/>
    </xf>
    <xf numFmtId="49" fontId="6" fillId="0" borderId="49" xfId="1" applyNumberFormat="1" applyFont="1" applyBorder="1"/>
    <xf numFmtId="49" fontId="1" fillId="0" borderId="49" xfId="1" applyNumberFormat="1" applyFont="1" applyBorder="1"/>
    <xf numFmtId="49" fontId="1" fillId="0" borderId="49" xfId="1" applyNumberFormat="1" applyFont="1" applyBorder="1" applyAlignment="1">
      <alignment horizontal="right"/>
    </xf>
    <xf numFmtId="0" fontId="1" fillId="0" borderId="50" xfId="1" applyFont="1" applyBorder="1"/>
    <xf numFmtId="49" fontId="1" fillId="0" borderId="49" xfId="0" applyNumberFormat="1" applyFont="1" applyBorder="1" applyAlignment="1">
      <alignment horizontal="left"/>
    </xf>
    <xf numFmtId="0" fontId="1" fillId="0" borderId="51" xfId="0" applyNumberFormat="1" applyFont="1" applyBorder="1"/>
    <xf numFmtId="49" fontId="6" fillId="0" borderId="54" xfId="1" applyNumberFormat="1" applyFont="1" applyBorder="1"/>
    <xf numFmtId="49" fontId="1" fillId="0" borderId="54" xfId="1" applyNumberFormat="1" applyFont="1" applyBorder="1"/>
    <xf numFmtId="49" fontId="1" fillId="0" borderId="54" xfId="1" applyNumberFormat="1" applyFont="1" applyBorder="1" applyAlignment="1">
      <alignment horizontal="right"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6" fillId="2" borderId="10" xfId="0" applyNumberFormat="1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57" xfId="0" applyFont="1" applyFill="1" applyBorder="1" applyAlignment="1">
      <alignment horizontal="center"/>
    </xf>
    <xf numFmtId="0" fontId="6" fillId="2" borderId="58" xfId="0" applyFont="1" applyFill="1" applyBorder="1" applyAlignment="1">
      <alignment horizontal="center"/>
    </xf>
    <xf numFmtId="3" fontId="1" fillId="0" borderId="43" xfId="0" applyNumberFormat="1" applyFont="1" applyBorder="1"/>
    <xf numFmtId="0" fontId="6" fillId="2" borderId="10" xfId="0" applyFont="1" applyFill="1" applyBorder="1"/>
    <xf numFmtId="0" fontId="6" fillId="2" borderId="11" xfId="0" applyFont="1" applyFill="1" applyBorder="1"/>
    <xf numFmtId="3" fontId="6" fillId="2" borderId="33" xfId="0" applyNumberFormat="1" applyFont="1" applyFill="1" applyBorder="1"/>
    <xf numFmtId="3" fontId="6" fillId="2" borderId="12" xfId="0" applyNumberFormat="1" applyFont="1" applyFill="1" applyBorder="1"/>
    <xf numFmtId="3" fontId="6" fillId="2" borderId="57" xfId="0" applyNumberFormat="1" applyFont="1" applyFill="1" applyBorder="1"/>
    <xf numFmtId="3" fontId="6" fillId="2" borderId="58" xfId="0" applyNumberFormat="1" applyFont="1" applyFill="1" applyBorder="1"/>
    <xf numFmtId="3" fontId="2" fillId="0" borderId="0" xfId="0" applyNumberFormat="1" applyFont="1" applyAlignment="1">
      <alignment horizontal="centerContinuous"/>
    </xf>
    <xf numFmtId="0" fontId="1" fillId="2" borderId="42" xfId="0" applyFont="1" applyFill="1" applyBorder="1"/>
    <xf numFmtId="0" fontId="6" fillId="2" borderId="60" xfId="0" applyFont="1" applyFill="1" applyBorder="1" applyAlignment="1">
      <alignment horizontal="right"/>
    </xf>
    <xf numFmtId="0" fontId="6" fillId="2" borderId="22" xfId="0" applyFont="1" applyFill="1" applyBorder="1" applyAlignment="1">
      <alignment horizontal="right"/>
    </xf>
    <xf numFmtId="0" fontId="6" fillId="2" borderId="21" xfId="0" applyFont="1" applyFill="1" applyBorder="1" applyAlignment="1">
      <alignment horizontal="center"/>
    </xf>
    <xf numFmtId="4" fontId="4" fillId="2" borderId="22" xfId="0" applyNumberFormat="1" applyFont="1" applyFill="1" applyBorder="1" applyAlignment="1">
      <alignment horizontal="right"/>
    </xf>
    <xf numFmtId="4" fontId="4" fillId="2" borderId="42" xfId="0" applyNumberFormat="1" applyFont="1" applyFill="1" applyBorder="1" applyAlignment="1">
      <alignment horizontal="right"/>
    </xf>
    <xf numFmtId="0" fontId="1" fillId="0" borderId="29" xfId="0" applyFont="1" applyBorder="1"/>
    <xf numFmtId="3" fontId="1" fillId="0" borderId="35" xfId="0" applyNumberFormat="1" applyFont="1" applyBorder="1" applyAlignment="1">
      <alignment horizontal="right"/>
    </xf>
    <xf numFmtId="165" fontId="1" fillId="0" borderId="13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4" fontId="1" fillId="0" borderId="19" xfId="0" applyNumberFormat="1" applyFont="1" applyBorder="1" applyAlignment="1">
      <alignment horizontal="right"/>
    </xf>
    <xf numFmtId="3" fontId="1" fillId="0" borderId="29" xfId="0" applyNumberFormat="1" applyFont="1" applyBorder="1" applyAlignment="1">
      <alignment horizontal="right"/>
    </xf>
    <xf numFmtId="0" fontId="1" fillId="2" borderId="37" xfId="0" applyFont="1" applyFill="1" applyBorder="1"/>
    <xf numFmtId="0" fontId="6" fillId="2" borderId="40" xfId="0" applyFont="1" applyFill="1" applyBorder="1"/>
    <xf numFmtId="0" fontId="1" fillId="2" borderId="40" xfId="0" applyFont="1" applyFill="1" applyBorder="1"/>
    <xf numFmtId="4" fontId="1" fillId="2" borderId="46" xfId="0" applyNumberFormat="1" applyFont="1" applyFill="1" applyBorder="1"/>
    <xf numFmtId="4" fontId="1" fillId="2" borderId="37" xfId="0" applyNumberFormat="1" applyFont="1" applyFill="1" applyBorder="1"/>
    <xf numFmtId="4" fontId="1" fillId="2" borderId="40" xfId="0" applyNumberFormat="1" applyFont="1" applyFill="1" applyBorder="1"/>
    <xf numFmtId="3" fontId="3" fillId="0" borderId="0" xfId="0" applyNumberFormat="1" applyFont="1"/>
    <xf numFmtId="4" fontId="3" fillId="0" borderId="0" xfId="0" applyNumberFormat="1" applyFont="1"/>
    <xf numFmtId="0" fontId="1" fillId="0" borderId="0" xfId="1" applyFont="1"/>
    <xf numFmtId="0" fontId="10" fillId="0" borderId="0" xfId="1" applyFont="1" applyAlignment="1">
      <alignment horizontal="centerContinuous"/>
    </xf>
    <xf numFmtId="0" fontId="11" fillId="0" borderId="0" xfId="1" applyFont="1" applyAlignment="1">
      <alignment horizontal="centerContinuous"/>
    </xf>
    <xf numFmtId="0" fontId="11" fillId="0" borderId="0" xfId="1" applyFont="1" applyAlignment="1">
      <alignment horizontal="right"/>
    </xf>
    <xf numFmtId="0" fontId="1" fillId="0" borderId="49" xfId="1" applyFont="1" applyBorder="1"/>
    <xf numFmtId="0" fontId="3" fillId="0" borderId="50" xfId="1" applyFont="1" applyBorder="1" applyAlignment="1">
      <alignment horizontal="right"/>
    </xf>
    <xf numFmtId="49" fontId="1" fillId="0" borderId="49" xfId="1" applyNumberFormat="1" applyFont="1" applyBorder="1" applyAlignment="1">
      <alignment horizontal="left"/>
    </xf>
    <xf numFmtId="0" fontId="1" fillId="0" borderId="51" xfId="1" applyFont="1" applyBorder="1"/>
    <xf numFmtId="0" fontId="1" fillId="0" borderId="54" xfId="1" applyFont="1" applyBorder="1"/>
    <xf numFmtId="0" fontId="3" fillId="0" borderId="0" xfId="1" applyFont="1"/>
    <xf numFmtId="0" fontId="1" fillId="0" borderId="0" xfId="1" applyFont="1" applyAlignment="1">
      <alignment horizontal="right"/>
    </xf>
    <xf numFmtId="0" fontId="1" fillId="0" borderId="0" xfId="1" applyFont="1" applyAlignment="1"/>
    <xf numFmtId="49" fontId="3" fillId="2" borderId="13" xfId="1" applyNumberFormat="1" applyFont="1" applyFill="1" applyBorder="1"/>
    <xf numFmtId="0" fontId="3" fillId="2" borderId="3" xfId="1" applyFont="1" applyFill="1" applyBorder="1" applyAlignment="1">
      <alignment horizontal="center"/>
    </xf>
    <xf numFmtId="0" fontId="3" fillId="2" borderId="3" xfId="1" applyNumberFormat="1" applyFont="1" applyFill="1" applyBorder="1" applyAlignment="1">
      <alignment horizontal="center"/>
    </xf>
    <xf numFmtId="0" fontId="3" fillId="2" borderId="13" xfId="1" applyFont="1" applyFill="1" applyBorder="1" applyAlignment="1">
      <alignment horizontal="center"/>
    </xf>
    <xf numFmtId="0" fontId="3" fillId="2" borderId="13" xfId="1" applyFont="1" applyFill="1" applyBorder="1" applyAlignment="1">
      <alignment horizontal="center" wrapText="1"/>
    </xf>
    <xf numFmtId="0" fontId="6" fillId="0" borderId="15" xfId="1" applyFont="1" applyBorder="1" applyAlignment="1">
      <alignment horizontal="center"/>
    </xf>
    <xf numFmtId="49" fontId="6" fillId="0" borderId="15" xfId="1" applyNumberFormat="1" applyFont="1" applyBorder="1" applyAlignment="1">
      <alignment horizontal="left"/>
    </xf>
    <xf numFmtId="0" fontId="6" fillId="0" borderId="1" xfId="1" applyFont="1" applyBorder="1"/>
    <xf numFmtId="0" fontId="1" fillId="0" borderId="2" xfId="1" applyFont="1" applyBorder="1" applyAlignment="1">
      <alignment horizontal="center"/>
    </xf>
    <xf numFmtId="0" fontId="1" fillId="0" borderId="2" xfId="1" applyNumberFormat="1" applyFont="1" applyBorder="1" applyAlignment="1">
      <alignment horizontal="right"/>
    </xf>
    <xf numFmtId="0" fontId="1" fillId="0" borderId="3" xfId="1" applyNumberFormat="1" applyFont="1" applyBorder="1"/>
    <xf numFmtId="0" fontId="1" fillId="0" borderId="6" xfId="1" applyNumberFormat="1" applyFont="1" applyFill="1" applyBorder="1"/>
    <xf numFmtId="0" fontId="1" fillId="0" borderId="8" xfId="1" applyNumberFormat="1" applyFont="1" applyFill="1" applyBorder="1"/>
    <xf numFmtId="0" fontId="1" fillId="0" borderId="6" xfId="1" applyFont="1" applyFill="1" applyBorder="1"/>
    <xf numFmtId="0" fontId="1" fillId="0" borderId="8" xfId="1" applyFont="1" applyFill="1" applyBorder="1"/>
    <xf numFmtId="0" fontId="12" fillId="0" borderId="0" xfId="1" applyFont="1"/>
    <xf numFmtId="0" fontId="7" fillId="0" borderId="14" xfId="1" applyFont="1" applyBorder="1" applyAlignment="1">
      <alignment horizontal="center" vertical="top"/>
    </xf>
    <xf numFmtId="49" fontId="7" fillId="0" borderId="14" xfId="1" applyNumberFormat="1" applyFont="1" applyBorder="1" applyAlignment="1">
      <alignment horizontal="left" vertical="top"/>
    </xf>
    <xf numFmtId="0" fontId="7" fillId="0" borderId="14" xfId="1" applyFont="1" applyBorder="1" applyAlignment="1">
      <alignment vertical="top" wrapText="1"/>
    </xf>
    <xf numFmtId="49" fontId="7" fillId="0" borderId="14" xfId="1" applyNumberFormat="1" applyFont="1" applyBorder="1" applyAlignment="1">
      <alignment horizontal="center" shrinkToFit="1"/>
    </xf>
    <xf numFmtId="4" fontId="7" fillId="0" borderId="14" xfId="1" applyNumberFormat="1" applyFont="1" applyBorder="1" applyAlignment="1">
      <alignment horizontal="right"/>
    </xf>
    <xf numFmtId="4" fontId="7" fillId="0" borderId="14" xfId="1" applyNumberFormat="1" applyFont="1" applyBorder="1"/>
    <xf numFmtId="168" fontId="7" fillId="0" borderId="14" xfId="1" applyNumberFormat="1" applyFont="1" applyBorder="1"/>
    <xf numFmtId="4" fontId="7" fillId="0" borderId="8" xfId="1" applyNumberFormat="1" applyFont="1" applyBorder="1"/>
    <xf numFmtId="0" fontId="3" fillId="0" borderId="15" xfId="1" applyFont="1" applyBorder="1" applyAlignment="1">
      <alignment horizontal="center"/>
    </xf>
    <xf numFmtId="49" fontId="3" fillId="0" borderId="15" xfId="1" applyNumberFormat="1" applyFont="1" applyBorder="1" applyAlignment="1">
      <alignment horizontal="left"/>
    </xf>
    <xf numFmtId="4" fontId="1" fillId="0" borderId="5" xfId="1" applyNumberFormat="1" applyFont="1" applyBorder="1"/>
    <xf numFmtId="0" fontId="15" fillId="0" borderId="0" xfId="1" applyFont="1" applyAlignment="1">
      <alignment wrapText="1"/>
    </xf>
    <xf numFmtId="49" fontId="3" fillId="0" borderId="15" xfId="1" applyNumberFormat="1" applyFont="1" applyBorder="1" applyAlignment="1">
      <alignment horizontal="right"/>
    </xf>
    <xf numFmtId="4" fontId="16" fillId="3" borderId="63" xfId="1" applyNumberFormat="1" applyFont="1" applyFill="1" applyBorder="1" applyAlignment="1">
      <alignment horizontal="right" wrapText="1"/>
    </xf>
    <xf numFmtId="0" fontId="16" fillId="3" borderId="4" xfId="1" applyFont="1" applyFill="1" applyBorder="1" applyAlignment="1">
      <alignment horizontal="left" wrapText="1"/>
    </xf>
    <xf numFmtId="0" fontId="16" fillId="0" borderId="5" xfId="0" applyFont="1" applyBorder="1" applyAlignment="1">
      <alignment horizontal="right"/>
    </xf>
    <xf numFmtId="0" fontId="1" fillId="0" borderId="4" xfId="1" applyFont="1" applyBorder="1"/>
    <xf numFmtId="0" fontId="1" fillId="0" borderId="0" xfId="1" applyFont="1" applyBorder="1"/>
    <xf numFmtId="0" fontId="1" fillId="2" borderId="13" xfId="1" applyFont="1" applyFill="1" applyBorder="1" applyAlignment="1">
      <alignment horizontal="center"/>
    </xf>
    <xf numFmtId="49" fontId="18" fillId="2" borderId="13" xfId="1" applyNumberFormat="1" applyFont="1" applyFill="1" applyBorder="1" applyAlignment="1">
      <alignment horizontal="left"/>
    </xf>
    <xf numFmtId="0" fontId="18" fillId="2" borderId="1" xfId="1" applyFont="1" applyFill="1" applyBorder="1"/>
    <xf numFmtId="0" fontId="1" fillId="2" borderId="2" xfId="1" applyFont="1" applyFill="1" applyBorder="1" applyAlignment="1">
      <alignment horizontal="center"/>
    </xf>
    <xf numFmtId="4" fontId="1" fillId="2" borderId="2" xfId="1" applyNumberFormat="1" applyFont="1" applyFill="1" applyBorder="1" applyAlignment="1">
      <alignment horizontal="right"/>
    </xf>
    <xf numFmtId="4" fontId="1" fillId="2" borderId="3" xfId="1" applyNumberFormat="1" applyFont="1" applyFill="1" applyBorder="1" applyAlignment="1">
      <alignment horizontal="right"/>
    </xf>
    <xf numFmtId="4" fontId="6" fillId="2" borderId="13" xfId="1" applyNumberFormat="1" applyFont="1" applyFill="1" applyBorder="1"/>
    <xf numFmtId="0" fontId="1" fillId="2" borderId="2" xfId="1" applyFont="1" applyFill="1" applyBorder="1"/>
    <xf numFmtId="4" fontId="6" fillId="2" borderId="3" xfId="1" applyNumberFormat="1" applyFont="1" applyFill="1" applyBorder="1"/>
    <xf numFmtId="3" fontId="1" fillId="0" borderId="0" xfId="1" applyNumberFormat="1" applyFont="1"/>
    <xf numFmtId="0" fontId="19" fillId="0" borderId="0" xfId="1" applyFont="1" applyAlignment="1"/>
    <xf numFmtId="0" fontId="20" fillId="0" borderId="0" xfId="1" applyFont="1" applyBorder="1"/>
    <xf numFmtId="3" fontId="20" fillId="0" borderId="0" xfId="1" applyNumberFormat="1" applyFont="1" applyBorder="1" applyAlignment="1">
      <alignment horizontal="right"/>
    </xf>
    <xf numFmtId="4" fontId="20" fillId="0" borderId="0" xfId="1" applyNumberFormat="1" applyFont="1" applyBorder="1"/>
    <xf numFmtId="0" fontId="19" fillId="0" borderId="0" xfId="1" applyFont="1" applyBorder="1" applyAlignment="1"/>
    <xf numFmtId="0" fontId="1" fillId="0" borderId="0" xfId="1" applyFont="1" applyBorder="1" applyAlignment="1">
      <alignment horizontal="right"/>
    </xf>
    <xf numFmtId="49" fontId="3" fillId="0" borderId="26" xfId="0" applyNumberFormat="1" applyFont="1" applyBorder="1"/>
    <xf numFmtId="3" fontId="1" fillId="0" borderId="5" xfId="0" applyNumberFormat="1" applyFont="1" applyBorder="1"/>
    <xf numFmtId="3" fontId="1" fillId="0" borderId="15" xfId="0" applyNumberFormat="1" applyFont="1" applyBorder="1"/>
    <xf numFmtId="3" fontId="1" fillId="0" borderId="59" xfId="0" applyNumberFormat="1" applyFont="1" applyBorder="1"/>
    <xf numFmtId="0" fontId="1" fillId="0" borderId="0" xfId="0" applyFont="1" applyAlignment="1">
      <alignment horizontal="left" wrapText="1"/>
    </xf>
    <xf numFmtId="167" fontId="1" fillId="0" borderId="1" xfId="0" applyNumberFormat="1" applyFont="1" applyBorder="1" applyAlignment="1">
      <alignment horizontal="right" indent="2"/>
    </xf>
    <xf numFmtId="167" fontId="1" fillId="0" borderId="28" xfId="0" applyNumberFormat="1" applyFont="1" applyBorder="1" applyAlignment="1">
      <alignment horizontal="right" indent="2"/>
    </xf>
    <xf numFmtId="167" fontId="5" fillId="2" borderId="45" xfId="0" applyNumberFormat="1" applyFont="1" applyFill="1" applyBorder="1" applyAlignment="1">
      <alignment horizontal="right" indent="2"/>
    </xf>
    <xf numFmtId="167" fontId="5" fillId="2" borderId="46" xfId="0" applyNumberFormat="1" applyFont="1" applyFill="1" applyBorder="1" applyAlignment="1">
      <alignment horizontal="right" indent="2"/>
    </xf>
    <xf numFmtId="0" fontId="7" fillId="0" borderId="0" xfId="0" applyFont="1" applyAlignment="1">
      <alignment horizontal="left" vertical="top" wrapText="1"/>
    </xf>
    <xf numFmtId="0" fontId="3" fillId="0" borderId="13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1" fillId="0" borderId="37" xfId="0" applyFont="1" applyBorder="1" applyAlignment="1">
      <alignment horizontal="center" shrinkToFit="1"/>
    </xf>
    <xf numFmtId="0" fontId="1" fillId="0" borderId="38" xfId="0" applyFont="1" applyBorder="1" applyAlignment="1">
      <alignment horizontal="center" shrinkToFit="1"/>
    </xf>
    <xf numFmtId="0" fontId="1" fillId="0" borderId="47" xfId="1" applyFont="1" applyBorder="1" applyAlignment="1">
      <alignment horizontal="center"/>
    </xf>
    <xf numFmtId="0" fontId="1" fillId="0" borderId="48" xfId="1" applyFont="1" applyBorder="1" applyAlignment="1">
      <alignment horizontal="center"/>
    </xf>
    <xf numFmtId="0" fontId="1" fillId="0" borderId="52" xfId="1" applyFont="1" applyBorder="1" applyAlignment="1">
      <alignment horizontal="center"/>
    </xf>
    <xf numFmtId="0" fontId="1" fillId="0" borderId="53" xfId="1" applyFont="1" applyBorder="1" applyAlignment="1">
      <alignment horizontal="center"/>
    </xf>
    <xf numFmtId="0" fontId="1" fillId="0" borderId="55" xfId="1" applyFont="1" applyBorder="1" applyAlignment="1">
      <alignment horizontal="left"/>
    </xf>
    <xf numFmtId="0" fontId="1" fillId="0" borderId="54" xfId="1" applyFont="1" applyBorder="1" applyAlignment="1">
      <alignment horizontal="left"/>
    </xf>
    <xf numFmtId="0" fontId="1" fillId="0" borderId="56" xfId="1" applyFont="1" applyBorder="1" applyAlignment="1">
      <alignment horizontal="left"/>
    </xf>
    <xf numFmtId="3" fontId="6" fillId="2" borderId="40" xfId="0" applyNumberFormat="1" applyFont="1" applyFill="1" applyBorder="1" applyAlignment="1">
      <alignment horizontal="right"/>
    </xf>
    <xf numFmtId="3" fontId="6" fillId="2" borderId="46" xfId="0" applyNumberFormat="1" applyFont="1" applyFill="1" applyBorder="1" applyAlignment="1">
      <alignment horizontal="right"/>
    </xf>
    <xf numFmtId="0" fontId="13" fillId="3" borderId="4" xfId="1" applyNumberFormat="1" applyFont="1" applyFill="1" applyBorder="1" applyAlignment="1">
      <alignment horizontal="left" wrapText="1" indent="1"/>
    </xf>
    <xf numFmtId="0" fontId="14" fillId="0" borderId="0" xfId="0" applyNumberFormat="1" applyFont="1"/>
    <xf numFmtId="0" fontId="14" fillId="0" borderId="5" xfId="0" applyNumberFormat="1" applyFont="1" applyBorder="1"/>
    <xf numFmtId="49" fontId="16" fillId="3" borderId="61" xfId="1" applyNumberFormat="1" applyFont="1" applyFill="1" applyBorder="1" applyAlignment="1">
      <alignment horizontal="left" wrapText="1"/>
    </xf>
    <xf numFmtId="49" fontId="17" fillId="0" borderId="62" xfId="0" applyNumberFormat="1" applyFont="1" applyBorder="1" applyAlignment="1">
      <alignment horizontal="left" wrapText="1"/>
    </xf>
    <xf numFmtId="0" fontId="9" fillId="0" borderId="0" xfId="1" applyFont="1" applyAlignment="1">
      <alignment horizontal="center"/>
    </xf>
    <xf numFmtId="49" fontId="1" fillId="0" borderId="52" xfId="1" applyNumberFormat="1" applyFont="1" applyBorder="1" applyAlignment="1">
      <alignment horizontal="center"/>
    </xf>
    <xf numFmtId="0" fontId="1" fillId="0" borderId="55" xfId="1" applyFont="1" applyBorder="1" applyAlignment="1">
      <alignment horizontal="center" shrinkToFit="1"/>
    </xf>
    <xf numFmtId="0" fontId="1" fillId="0" borderId="54" xfId="1" applyFont="1" applyBorder="1" applyAlignment="1">
      <alignment horizontal="center" shrinkToFit="1"/>
    </xf>
    <xf numFmtId="0" fontId="1" fillId="0" borderId="56" xfId="1" applyFont="1" applyBorder="1" applyAlignment="1">
      <alignment horizontal="center" shrinkToFit="1"/>
    </xf>
  </cellXfs>
  <cellStyles count="2">
    <cellStyle name="Normální" xfId="0" builtinId="0"/>
    <cellStyle name="normální_POL.XL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BE51"/>
  <sheetViews>
    <sheetView zoomScaleNormal="100" workbookViewId="0"/>
  </sheetViews>
  <sheetFormatPr defaultRowHeight="12.75" x14ac:dyDescent="0.2"/>
  <cols>
    <col min="1" max="1" width="2" style="1" customWidth="1"/>
    <col min="2" max="2" width="15" style="1" customWidth="1"/>
    <col min="3" max="3" width="15.85546875" style="1" customWidth="1"/>
    <col min="4" max="4" width="14.5703125" style="1" customWidth="1"/>
    <col min="5" max="5" width="13.5703125" style="1" customWidth="1"/>
    <col min="6" max="6" width="16.5703125" style="1" customWidth="1"/>
    <col min="7" max="7" width="15.28515625" style="1" customWidth="1"/>
    <col min="8" max="16384" width="9.140625" style="1"/>
  </cols>
  <sheetData>
    <row r="1" spans="1:57" ht="24.75" customHeight="1" thickBot="1" x14ac:dyDescent="0.25">
      <c r="A1" s="6" t="s">
        <v>77</v>
      </c>
      <c r="B1" s="7"/>
      <c r="C1" s="7"/>
      <c r="D1" s="7"/>
      <c r="E1" s="7"/>
      <c r="F1" s="7"/>
      <c r="G1" s="7"/>
    </row>
    <row r="2" spans="1:57" ht="12.75" customHeight="1" x14ac:dyDescent="0.2">
      <c r="A2" s="8" t="s">
        <v>9</v>
      </c>
      <c r="B2" s="9"/>
      <c r="C2" s="10" t="s">
        <v>75</v>
      </c>
      <c r="D2" s="10" t="s">
        <v>85</v>
      </c>
      <c r="E2" s="11"/>
      <c r="F2" s="12" t="s">
        <v>10</v>
      </c>
      <c r="G2" s="13"/>
    </row>
    <row r="3" spans="1:57" ht="3" hidden="1" customHeight="1" x14ac:dyDescent="0.2">
      <c r="A3" s="14"/>
      <c r="B3" s="15"/>
      <c r="C3" s="16"/>
      <c r="D3" s="16"/>
      <c r="E3" s="17"/>
      <c r="F3" s="18"/>
      <c r="G3" s="19"/>
    </row>
    <row r="4" spans="1:57" ht="12" customHeight="1" x14ac:dyDescent="0.2">
      <c r="A4" s="20" t="s">
        <v>11</v>
      </c>
      <c r="B4" s="15"/>
      <c r="C4" s="16"/>
      <c r="D4" s="16"/>
      <c r="E4" s="17"/>
      <c r="F4" s="18" t="s">
        <v>12</v>
      </c>
      <c r="G4" s="21"/>
    </row>
    <row r="5" spans="1:57" ht="12.95" customHeight="1" x14ac:dyDescent="0.2">
      <c r="A5" s="22" t="s">
        <v>82</v>
      </c>
      <c r="B5" s="23"/>
      <c r="C5" s="24" t="s">
        <v>83</v>
      </c>
      <c r="D5" s="25"/>
      <c r="E5" s="23"/>
      <c r="F5" s="18" t="s">
        <v>13</v>
      </c>
      <c r="G5" s="19"/>
    </row>
    <row r="6" spans="1:57" ht="12.95" customHeight="1" x14ac:dyDescent="0.2">
      <c r="A6" s="20" t="s">
        <v>14</v>
      </c>
      <c r="B6" s="15"/>
      <c r="C6" s="16"/>
      <c r="D6" s="16"/>
      <c r="E6" s="17"/>
      <c r="F6" s="26" t="s">
        <v>15</v>
      </c>
      <c r="G6" s="27"/>
      <c r="O6" s="28"/>
    </row>
    <row r="7" spans="1:57" ht="12.95" customHeight="1" x14ac:dyDescent="0.2">
      <c r="A7" s="29" t="s">
        <v>79</v>
      </c>
      <c r="B7" s="30"/>
      <c r="C7" s="31" t="s">
        <v>80</v>
      </c>
      <c r="D7" s="32"/>
      <c r="E7" s="32"/>
      <c r="F7" s="33" t="s">
        <v>16</v>
      </c>
      <c r="G7" s="27">
        <f>IF(G6=0,,ROUND((F30+F32)/G6,1))</f>
        <v>0</v>
      </c>
    </row>
    <row r="8" spans="1:57" x14ac:dyDescent="0.2">
      <c r="A8" s="34" t="s">
        <v>17</v>
      </c>
      <c r="B8" s="18"/>
      <c r="C8" s="217" t="s">
        <v>210</v>
      </c>
      <c r="D8" s="217"/>
      <c r="E8" s="218"/>
      <c r="F8" s="35" t="s">
        <v>18</v>
      </c>
      <c r="G8" s="36"/>
      <c r="H8" s="37"/>
      <c r="I8" s="38"/>
    </row>
    <row r="9" spans="1:57" x14ac:dyDescent="0.2">
      <c r="A9" s="34" t="s">
        <v>19</v>
      </c>
      <c r="B9" s="18"/>
      <c r="C9" s="217"/>
      <c r="D9" s="217"/>
      <c r="E9" s="218"/>
      <c r="F9" s="18"/>
      <c r="G9" s="39"/>
      <c r="H9" s="40"/>
    </row>
    <row r="10" spans="1:57" x14ac:dyDescent="0.2">
      <c r="A10" s="34" t="s">
        <v>20</v>
      </c>
      <c r="B10" s="18"/>
      <c r="C10" s="217"/>
      <c r="D10" s="217"/>
      <c r="E10" s="217"/>
      <c r="F10" s="41"/>
      <c r="G10" s="42"/>
      <c r="H10" s="43"/>
    </row>
    <row r="11" spans="1:57" ht="13.5" customHeight="1" x14ac:dyDescent="0.2">
      <c r="A11" s="34" t="s">
        <v>21</v>
      </c>
      <c r="B11" s="18"/>
      <c r="C11" s="217"/>
      <c r="D11" s="217"/>
      <c r="E11" s="217"/>
      <c r="F11" s="44" t="s">
        <v>22</v>
      </c>
      <c r="G11" s="45"/>
      <c r="H11" s="40"/>
      <c r="BA11" s="46"/>
      <c r="BB11" s="46"/>
      <c r="BC11" s="46"/>
      <c r="BD11" s="46"/>
      <c r="BE11" s="46"/>
    </row>
    <row r="12" spans="1:57" ht="12.75" customHeight="1" x14ac:dyDescent="0.2">
      <c r="A12" s="47" t="s">
        <v>23</v>
      </c>
      <c r="B12" s="15"/>
      <c r="C12" s="219"/>
      <c r="D12" s="219"/>
      <c r="E12" s="219"/>
      <c r="F12" s="48" t="s">
        <v>24</v>
      </c>
      <c r="G12" s="49"/>
      <c r="H12" s="40"/>
    </row>
    <row r="13" spans="1:57" ht="28.5" customHeight="1" thickBot="1" x14ac:dyDescent="0.25">
      <c r="A13" s="50" t="s">
        <v>25</v>
      </c>
      <c r="B13" s="51"/>
      <c r="C13" s="51"/>
      <c r="D13" s="51"/>
      <c r="E13" s="52"/>
      <c r="F13" s="52"/>
      <c r="G13" s="53"/>
      <c r="H13" s="40"/>
    </row>
    <row r="14" spans="1:57" ht="17.25" customHeight="1" thickBot="1" x14ac:dyDescent="0.25">
      <c r="A14" s="54" t="s">
        <v>26</v>
      </c>
      <c r="B14" s="55"/>
      <c r="C14" s="56"/>
      <c r="D14" s="57" t="s">
        <v>27</v>
      </c>
      <c r="E14" s="58"/>
      <c r="F14" s="58"/>
      <c r="G14" s="56"/>
    </row>
    <row r="15" spans="1:57" ht="15.95" customHeight="1" x14ac:dyDescent="0.2">
      <c r="A15" s="59"/>
      <c r="B15" s="60" t="s">
        <v>28</v>
      </c>
      <c r="C15" s="61">
        <f>'SO 01 1 Rek'!E16</f>
        <v>0</v>
      </c>
      <c r="D15" s="62" t="str">
        <f>'SO 01 1 Rek'!A21</f>
        <v>Ztížené výrobní podmínky</v>
      </c>
      <c r="E15" s="63"/>
      <c r="F15" s="64"/>
      <c r="G15" s="61">
        <f>'SO 01 1 Rek'!I21</f>
        <v>0</v>
      </c>
    </row>
    <row r="16" spans="1:57" ht="15.95" customHeight="1" x14ac:dyDescent="0.2">
      <c r="A16" s="59" t="s">
        <v>29</v>
      </c>
      <c r="B16" s="60" t="s">
        <v>30</v>
      </c>
      <c r="C16" s="61">
        <f>'SO 01 1 Rek'!F16</f>
        <v>0</v>
      </c>
      <c r="D16" s="14" t="str">
        <f>'SO 01 1 Rek'!A22</f>
        <v>Oborová přirážka</v>
      </c>
      <c r="E16" s="65"/>
      <c r="F16" s="66"/>
      <c r="G16" s="61">
        <f>'SO 01 1 Rek'!I22</f>
        <v>0</v>
      </c>
    </row>
    <row r="17" spans="1:7" ht="15.95" customHeight="1" x14ac:dyDescent="0.2">
      <c r="A17" s="59" t="s">
        <v>31</v>
      </c>
      <c r="B17" s="60" t="s">
        <v>32</v>
      </c>
      <c r="C17" s="61">
        <f>'SO 01 1 Rek'!H16</f>
        <v>0</v>
      </c>
      <c r="D17" s="14" t="str">
        <f>'SO 01 1 Rek'!A23</f>
        <v>Přesun stavebních kapacit</v>
      </c>
      <c r="E17" s="65"/>
      <c r="F17" s="66"/>
      <c r="G17" s="61">
        <f>'SO 01 1 Rek'!I23</f>
        <v>0</v>
      </c>
    </row>
    <row r="18" spans="1:7" ht="15.95" customHeight="1" x14ac:dyDescent="0.2">
      <c r="A18" s="67" t="s">
        <v>33</v>
      </c>
      <c r="B18" s="68" t="s">
        <v>34</v>
      </c>
      <c r="C18" s="61">
        <f>'SO 01 1 Rek'!G16</f>
        <v>0</v>
      </c>
      <c r="D18" s="14" t="str">
        <f>'SO 01 1 Rek'!A24</f>
        <v>Mimostaveništní doprava</v>
      </c>
      <c r="E18" s="65"/>
      <c r="F18" s="66"/>
      <c r="G18" s="61">
        <f>'SO 01 1 Rek'!I24</f>
        <v>0</v>
      </c>
    </row>
    <row r="19" spans="1:7" ht="15.95" customHeight="1" x14ac:dyDescent="0.2">
      <c r="A19" s="69" t="s">
        <v>35</v>
      </c>
      <c r="B19" s="60"/>
      <c r="C19" s="61">
        <f>SUM(C15:C18)</f>
        <v>0</v>
      </c>
      <c r="D19" s="14" t="str">
        <f>'SO 01 1 Rek'!A25</f>
        <v>Zařízení staveniště</v>
      </c>
      <c r="E19" s="65"/>
      <c r="F19" s="66"/>
      <c r="G19" s="61">
        <f>'SO 01 1 Rek'!I25</f>
        <v>0</v>
      </c>
    </row>
    <row r="20" spans="1:7" ht="15.95" customHeight="1" x14ac:dyDescent="0.2">
      <c r="A20" s="69"/>
      <c r="B20" s="60"/>
      <c r="C20" s="61"/>
      <c r="D20" s="14" t="str">
        <f>'SO 01 1 Rek'!A26</f>
        <v>Provoz investora</v>
      </c>
      <c r="E20" s="65"/>
      <c r="F20" s="66"/>
      <c r="G20" s="61">
        <f>'SO 01 1 Rek'!I26</f>
        <v>0</v>
      </c>
    </row>
    <row r="21" spans="1:7" ht="15.95" customHeight="1" x14ac:dyDescent="0.2">
      <c r="A21" s="69" t="s">
        <v>8</v>
      </c>
      <c r="B21" s="60"/>
      <c r="C21" s="61">
        <f>'SO 01 1 Rek'!I16</f>
        <v>0</v>
      </c>
      <c r="D21" s="14" t="str">
        <f>'SO 01 1 Rek'!A27</f>
        <v>Kompletační činnost (IČD)</v>
      </c>
      <c r="E21" s="65"/>
      <c r="F21" s="66"/>
      <c r="G21" s="61">
        <f>'SO 01 1 Rek'!I27</f>
        <v>0</v>
      </c>
    </row>
    <row r="22" spans="1:7" ht="15.95" customHeight="1" x14ac:dyDescent="0.2">
      <c r="A22" s="70" t="s">
        <v>36</v>
      </c>
      <c r="B22" s="40"/>
      <c r="C22" s="61">
        <f>C19+C21</f>
        <v>0</v>
      </c>
      <c r="D22" s="14" t="s">
        <v>37</v>
      </c>
      <c r="E22" s="65"/>
      <c r="F22" s="66"/>
      <c r="G22" s="61">
        <f>G23-SUM(G15:G21)</f>
        <v>0</v>
      </c>
    </row>
    <row r="23" spans="1:7" ht="15.95" customHeight="1" thickBot="1" x14ac:dyDescent="0.25">
      <c r="A23" s="220" t="s">
        <v>38</v>
      </c>
      <c r="B23" s="221"/>
      <c r="C23" s="71">
        <f>C22+G23</f>
        <v>0</v>
      </c>
      <c r="D23" s="72" t="s">
        <v>39</v>
      </c>
      <c r="E23" s="73"/>
      <c r="F23" s="74"/>
      <c r="G23" s="61">
        <f>'SO 01 1 Rek'!H29</f>
        <v>0</v>
      </c>
    </row>
    <row r="24" spans="1:7" x14ac:dyDescent="0.2">
      <c r="A24" s="75" t="s">
        <v>40</v>
      </c>
      <c r="B24" s="76"/>
      <c r="C24" s="77"/>
      <c r="D24" s="76" t="s">
        <v>41</v>
      </c>
      <c r="E24" s="76"/>
      <c r="F24" s="78" t="s">
        <v>42</v>
      </c>
      <c r="G24" s="79"/>
    </row>
    <row r="25" spans="1:7" x14ac:dyDescent="0.2">
      <c r="A25" s="70" t="s">
        <v>43</v>
      </c>
      <c r="B25" s="40"/>
      <c r="C25" s="80"/>
      <c r="D25" s="40" t="s">
        <v>43</v>
      </c>
      <c r="F25" s="81" t="s">
        <v>43</v>
      </c>
      <c r="G25" s="82"/>
    </row>
    <row r="26" spans="1:7" ht="37.5" customHeight="1" x14ac:dyDescent="0.2">
      <c r="A26" s="70" t="s">
        <v>44</v>
      </c>
      <c r="B26" s="83"/>
      <c r="C26" s="80"/>
      <c r="D26" s="40" t="s">
        <v>44</v>
      </c>
      <c r="F26" s="81" t="s">
        <v>44</v>
      </c>
      <c r="G26" s="82"/>
    </row>
    <row r="27" spans="1:7" x14ac:dyDescent="0.2">
      <c r="A27" s="70"/>
      <c r="B27" s="84"/>
      <c r="C27" s="80"/>
      <c r="D27" s="40"/>
      <c r="F27" s="81"/>
      <c r="G27" s="82"/>
    </row>
    <row r="28" spans="1:7" x14ac:dyDescent="0.2">
      <c r="A28" s="70" t="s">
        <v>45</v>
      </c>
      <c r="B28" s="40"/>
      <c r="C28" s="80"/>
      <c r="D28" s="81" t="s">
        <v>46</v>
      </c>
      <c r="E28" s="80"/>
      <c r="F28" s="85" t="s">
        <v>46</v>
      </c>
      <c r="G28" s="82"/>
    </row>
    <row r="29" spans="1:7" ht="69" customHeight="1" x14ac:dyDescent="0.2">
      <c r="A29" s="70"/>
      <c r="B29" s="40"/>
      <c r="C29" s="86"/>
      <c r="D29" s="87"/>
      <c r="E29" s="86"/>
      <c r="F29" s="40"/>
      <c r="G29" s="82"/>
    </row>
    <row r="30" spans="1:7" x14ac:dyDescent="0.2">
      <c r="A30" s="88" t="s">
        <v>2</v>
      </c>
      <c r="B30" s="89"/>
      <c r="C30" s="90">
        <v>21</v>
      </c>
      <c r="D30" s="89" t="s">
        <v>47</v>
      </c>
      <c r="E30" s="91"/>
      <c r="F30" s="212">
        <f>C23-F32</f>
        <v>0</v>
      </c>
      <c r="G30" s="213"/>
    </row>
    <row r="31" spans="1:7" x14ac:dyDescent="0.2">
      <c r="A31" s="88" t="s">
        <v>48</v>
      </c>
      <c r="B31" s="89"/>
      <c r="C31" s="90">
        <f>C30</f>
        <v>21</v>
      </c>
      <c r="D31" s="89" t="s">
        <v>49</v>
      </c>
      <c r="E31" s="91"/>
      <c r="F31" s="212">
        <f>ROUND(PRODUCT(F30,C31/100),0)</f>
        <v>0</v>
      </c>
      <c r="G31" s="213"/>
    </row>
    <row r="32" spans="1:7" x14ac:dyDescent="0.2">
      <c r="A32" s="88" t="s">
        <v>2</v>
      </c>
      <c r="B32" s="89"/>
      <c r="C32" s="90">
        <v>0</v>
      </c>
      <c r="D32" s="89" t="s">
        <v>49</v>
      </c>
      <c r="E32" s="91"/>
      <c r="F32" s="212">
        <v>0</v>
      </c>
      <c r="G32" s="213"/>
    </row>
    <row r="33" spans="1:8" x14ac:dyDescent="0.2">
      <c r="A33" s="88" t="s">
        <v>48</v>
      </c>
      <c r="B33" s="92"/>
      <c r="C33" s="93">
        <f>C32</f>
        <v>0</v>
      </c>
      <c r="D33" s="89" t="s">
        <v>49</v>
      </c>
      <c r="E33" s="66"/>
      <c r="F33" s="212">
        <f>ROUND(PRODUCT(F32,C33/100),0)</f>
        <v>0</v>
      </c>
      <c r="G33" s="213"/>
    </row>
    <row r="34" spans="1:8" s="97" customFormat="1" ht="19.5" customHeight="1" thickBot="1" x14ac:dyDescent="0.3">
      <c r="A34" s="94" t="s">
        <v>50</v>
      </c>
      <c r="B34" s="95"/>
      <c r="C34" s="95"/>
      <c r="D34" s="95"/>
      <c r="E34" s="96"/>
      <c r="F34" s="214">
        <f>ROUND(SUM(F30:F33),0)</f>
        <v>0</v>
      </c>
      <c r="G34" s="215"/>
    </row>
    <row r="36" spans="1:8" x14ac:dyDescent="0.2">
      <c r="A36" s="2" t="s">
        <v>51</v>
      </c>
      <c r="B36" s="2"/>
      <c r="C36" s="2"/>
      <c r="D36" s="2"/>
      <c r="E36" s="2"/>
      <c r="F36" s="2"/>
      <c r="G36" s="2"/>
      <c r="H36" s="1" t="s">
        <v>0</v>
      </c>
    </row>
    <row r="37" spans="1:8" ht="14.25" customHeight="1" x14ac:dyDescent="0.2">
      <c r="A37" s="2"/>
      <c r="B37" s="216"/>
      <c r="C37" s="216"/>
      <c r="D37" s="216"/>
      <c r="E37" s="216"/>
      <c r="F37" s="216"/>
      <c r="G37" s="216"/>
      <c r="H37" s="1" t="s">
        <v>0</v>
      </c>
    </row>
    <row r="38" spans="1:8" ht="12.75" customHeight="1" x14ac:dyDescent="0.2">
      <c r="A38" s="98"/>
      <c r="B38" s="216"/>
      <c r="C38" s="216"/>
      <c r="D38" s="216"/>
      <c r="E38" s="216"/>
      <c r="F38" s="216"/>
      <c r="G38" s="216"/>
      <c r="H38" s="1" t="s">
        <v>0</v>
      </c>
    </row>
    <row r="39" spans="1:8" x14ac:dyDescent="0.2">
      <c r="A39" s="98"/>
      <c r="B39" s="216"/>
      <c r="C39" s="216"/>
      <c r="D39" s="216"/>
      <c r="E39" s="216"/>
      <c r="F39" s="216"/>
      <c r="G39" s="216"/>
      <c r="H39" s="1" t="s">
        <v>0</v>
      </c>
    </row>
    <row r="40" spans="1:8" x14ac:dyDescent="0.2">
      <c r="A40" s="98"/>
      <c r="B40" s="216"/>
      <c r="C40" s="216"/>
      <c r="D40" s="216"/>
      <c r="E40" s="216"/>
      <c r="F40" s="216"/>
      <c r="G40" s="216"/>
      <c r="H40" s="1" t="s">
        <v>0</v>
      </c>
    </row>
    <row r="41" spans="1:8" x14ac:dyDescent="0.2">
      <c r="A41" s="98"/>
      <c r="B41" s="216"/>
      <c r="C41" s="216"/>
      <c r="D41" s="216"/>
      <c r="E41" s="216"/>
      <c r="F41" s="216"/>
      <c r="G41" s="216"/>
      <c r="H41" s="1" t="s">
        <v>0</v>
      </c>
    </row>
    <row r="42" spans="1:8" x14ac:dyDescent="0.2">
      <c r="A42" s="98"/>
      <c r="B42" s="216"/>
      <c r="C42" s="216"/>
      <c r="D42" s="216"/>
      <c r="E42" s="216"/>
      <c r="F42" s="216"/>
      <c r="G42" s="216"/>
      <c r="H42" s="1" t="s">
        <v>0</v>
      </c>
    </row>
    <row r="43" spans="1:8" x14ac:dyDescent="0.2">
      <c r="A43" s="98"/>
      <c r="B43" s="216"/>
      <c r="C43" s="216"/>
      <c r="D43" s="216"/>
      <c r="E43" s="216"/>
      <c r="F43" s="216"/>
      <c r="G43" s="216"/>
      <c r="H43" s="1" t="s">
        <v>0</v>
      </c>
    </row>
    <row r="44" spans="1:8" ht="12.75" customHeight="1" x14ac:dyDescent="0.2">
      <c r="A44" s="98"/>
      <c r="B44" s="216"/>
      <c r="C44" s="216"/>
      <c r="D44" s="216"/>
      <c r="E44" s="216"/>
      <c r="F44" s="216"/>
      <c r="G44" s="216"/>
      <c r="H44" s="1" t="s">
        <v>0</v>
      </c>
    </row>
    <row r="45" spans="1:8" ht="12.75" customHeight="1" x14ac:dyDescent="0.2">
      <c r="A45" s="98"/>
      <c r="B45" s="216"/>
      <c r="C45" s="216"/>
      <c r="D45" s="216"/>
      <c r="E45" s="216"/>
      <c r="F45" s="216"/>
      <c r="G45" s="216"/>
      <c r="H45" s="1" t="s">
        <v>0</v>
      </c>
    </row>
    <row r="46" spans="1:8" x14ac:dyDescent="0.2">
      <c r="B46" s="211"/>
      <c r="C46" s="211"/>
      <c r="D46" s="211"/>
      <c r="E46" s="211"/>
      <c r="F46" s="211"/>
      <c r="G46" s="211"/>
    </row>
    <row r="47" spans="1:8" x14ac:dyDescent="0.2">
      <c r="B47" s="211"/>
      <c r="C47" s="211"/>
      <c r="D47" s="211"/>
      <c r="E47" s="211"/>
      <c r="F47" s="211"/>
      <c r="G47" s="211"/>
    </row>
    <row r="48" spans="1:8" x14ac:dyDescent="0.2">
      <c r="B48" s="211"/>
      <c r="C48" s="211"/>
      <c r="D48" s="211"/>
      <c r="E48" s="211"/>
      <c r="F48" s="211"/>
      <c r="G48" s="211"/>
    </row>
    <row r="49" spans="2:7" x14ac:dyDescent="0.2">
      <c r="B49" s="211"/>
      <c r="C49" s="211"/>
      <c r="D49" s="211"/>
      <c r="E49" s="211"/>
      <c r="F49" s="211"/>
      <c r="G49" s="211"/>
    </row>
    <row r="50" spans="2:7" x14ac:dyDescent="0.2">
      <c r="B50" s="211"/>
      <c r="C50" s="211"/>
      <c r="D50" s="211"/>
      <c r="E50" s="211"/>
      <c r="F50" s="211"/>
      <c r="G50" s="211"/>
    </row>
    <row r="51" spans="2:7" x14ac:dyDescent="0.2">
      <c r="B51" s="211"/>
      <c r="C51" s="211"/>
      <c r="D51" s="211"/>
      <c r="E51" s="211"/>
      <c r="F51" s="211"/>
      <c r="G51" s="211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BE80"/>
  <sheetViews>
    <sheetView workbookViewId="0">
      <selection sqref="A1:B1"/>
    </sheetView>
  </sheetViews>
  <sheetFormatPr defaultRowHeight="12.75" x14ac:dyDescent="0.2"/>
  <cols>
    <col min="1" max="1" width="5.85546875" style="1" customWidth="1"/>
    <col min="2" max="2" width="6.140625" style="1" customWidth="1"/>
    <col min="3" max="3" width="11.42578125" style="1" customWidth="1"/>
    <col min="4" max="4" width="15.85546875" style="1" customWidth="1"/>
    <col min="5" max="5" width="11.28515625" style="1" customWidth="1"/>
    <col min="6" max="6" width="10.85546875" style="1" customWidth="1"/>
    <col min="7" max="7" width="11" style="1" customWidth="1"/>
    <col min="8" max="8" width="11.140625" style="1" customWidth="1"/>
    <col min="9" max="9" width="10.7109375" style="1" customWidth="1"/>
    <col min="10" max="16384" width="9.140625" style="1"/>
  </cols>
  <sheetData>
    <row r="1" spans="1:9" ht="13.5" thickTop="1" x14ac:dyDescent="0.2">
      <c r="A1" s="222" t="s">
        <v>1</v>
      </c>
      <c r="B1" s="223"/>
      <c r="C1" s="99" t="s">
        <v>81</v>
      </c>
      <c r="D1" s="100"/>
      <c r="E1" s="101"/>
      <c r="F1" s="100"/>
      <c r="G1" s="102" t="s">
        <v>52</v>
      </c>
      <c r="H1" s="103" t="s">
        <v>75</v>
      </c>
      <c r="I1" s="104"/>
    </row>
    <row r="2" spans="1:9" ht="13.5" thickBot="1" x14ac:dyDescent="0.25">
      <c r="A2" s="224" t="s">
        <v>53</v>
      </c>
      <c r="B2" s="225"/>
      <c r="C2" s="105" t="s">
        <v>84</v>
      </c>
      <c r="D2" s="106"/>
      <c r="E2" s="107"/>
      <c r="F2" s="106"/>
      <c r="G2" s="226" t="s">
        <v>85</v>
      </c>
      <c r="H2" s="227"/>
      <c r="I2" s="228"/>
    </row>
    <row r="3" spans="1:9" ht="13.5" thickTop="1" x14ac:dyDescent="0.2">
      <c r="F3" s="40"/>
    </row>
    <row r="4" spans="1:9" ht="19.5" customHeight="1" x14ac:dyDescent="0.25">
      <c r="A4" s="108" t="s">
        <v>54</v>
      </c>
      <c r="B4" s="109"/>
      <c r="C4" s="109"/>
      <c r="D4" s="109"/>
      <c r="E4" s="110"/>
      <c r="F4" s="109"/>
      <c r="G4" s="109"/>
      <c r="H4" s="109"/>
      <c r="I4" s="109"/>
    </row>
    <row r="5" spans="1:9" ht="13.5" thickBot="1" x14ac:dyDescent="0.25"/>
    <row r="6" spans="1:9" s="40" customFormat="1" ht="13.5" thickBot="1" x14ac:dyDescent="0.25">
      <c r="A6" s="111"/>
      <c r="B6" s="112" t="s">
        <v>55</v>
      </c>
      <c r="C6" s="112"/>
      <c r="D6" s="113"/>
      <c r="E6" s="114" t="s">
        <v>4</v>
      </c>
      <c r="F6" s="115" t="s">
        <v>5</v>
      </c>
      <c r="G6" s="115" t="s">
        <v>6</v>
      </c>
      <c r="H6" s="115" t="s">
        <v>7</v>
      </c>
      <c r="I6" s="116" t="s">
        <v>8</v>
      </c>
    </row>
    <row r="7" spans="1:9" s="40" customFormat="1" x14ac:dyDescent="0.2">
      <c r="A7" s="207" t="str">
        <f>'SO 01 1 Pol'!B7</f>
        <v>94</v>
      </c>
      <c r="B7" s="5" t="str">
        <f>'SO 01 1 Pol'!C7</f>
        <v>Lešení a stavební výtahy</v>
      </c>
      <c r="D7" s="117"/>
      <c r="E7" s="208">
        <f>'SO 01 1 Pol'!BA9</f>
        <v>0</v>
      </c>
      <c r="F7" s="209">
        <f>'SO 01 1 Pol'!BB9</f>
        <v>0</v>
      </c>
      <c r="G7" s="209">
        <f>'SO 01 1 Pol'!BC9</f>
        <v>0</v>
      </c>
      <c r="H7" s="209">
        <f>'SO 01 1 Pol'!BD9</f>
        <v>0</v>
      </c>
      <c r="I7" s="210">
        <f>'SO 01 1 Pol'!BE9</f>
        <v>0</v>
      </c>
    </row>
    <row r="8" spans="1:9" s="40" customFormat="1" x14ac:dyDescent="0.2">
      <c r="A8" s="207" t="str">
        <f>'SO 01 1 Pol'!B10</f>
        <v>95</v>
      </c>
      <c r="B8" s="5" t="str">
        <f>'SO 01 1 Pol'!C10</f>
        <v>Dokončovací konstrukce na pozemních stavbách</v>
      </c>
      <c r="D8" s="117"/>
      <c r="E8" s="208">
        <f>'SO 01 1 Pol'!BA13</f>
        <v>0</v>
      </c>
      <c r="F8" s="209">
        <f>'SO 01 1 Pol'!BB13</f>
        <v>0</v>
      </c>
      <c r="G8" s="209">
        <f>'SO 01 1 Pol'!BC13</f>
        <v>0</v>
      </c>
      <c r="H8" s="209">
        <f>'SO 01 1 Pol'!BD13</f>
        <v>0</v>
      </c>
      <c r="I8" s="210">
        <f>'SO 01 1 Pol'!BE13</f>
        <v>0</v>
      </c>
    </row>
    <row r="9" spans="1:9" s="40" customFormat="1" x14ac:dyDescent="0.2">
      <c r="A9" s="207" t="str">
        <f>'SO 01 1 Pol'!B14</f>
        <v>99</v>
      </c>
      <c r="B9" s="5" t="str">
        <f>'SO 01 1 Pol'!C14</f>
        <v>Staveništní přesun hmot</v>
      </c>
      <c r="D9" s="117"/>
      <c r="E9" s="208">
        <f>'SO 01 1 Pol'!BA16</f>
        <v>0</v>
      </c>
      <c r="F9" s="209">
        <f>'SO 01 1 Pol'!BB16</f>
        <v>0</v>
      </c>
      <c r="G9" s="209">
        <f>'SO 01 1 Pol'!BC16</f>
        <v>0</v>
      </c>
      <c r="H9" s="209">
        <f>'SO 01 1 Pol'!BD16</f>
        <v>0</v>
      </c>
      <c r="I9" s="210">
        <f>'SO 01 1 Pol'!BE16</f>
        <v>0</v>
      </c>
    </row>
    <row r="10" spans="1:9" s="40" customFormat="1" x14ac:dyDescent="0.2">
      <c r="A10" s="207" t="str">
        <f>'SO 01 1 Pol'!B17</f>
        <v>766</v>
      </c>
      <c r="B10" s="5" t="str">
        <f>'SO 01 1 Pol'!C17</f>
        <v>Konstrukce truhlářské</v>
      </c>
      <c r="D10" s="117"/>
      <c r="E10" s="208">
        <f>'SO 01 1 Pol'!BA21</f>
        <v>0</v>
      </c>
      <c r="F10" s="209">
        <f>'SO 01 1 Pol'!BB21</f>
        <v>0</v>
      </c>
      <c r="G10" s="209">
        <f>'SO 01 1 Pol'!BC21</f>
        <v>0</v>
      </c>
      <c r="H10" s="209">
        <f>'SO 01 1 Pol'!BD21</f>
        <v>0</v>
      </c>
      <c r="I10" s="210">
        <f>'SO 01 1 Pol'!BE21</f>
        <v>0</v>
      </c>
    </row>
    <row r="11" spans="1:9" s="40" customFormat="1" x14ac:dyDescent="0.2">
      <c r="A11" s="207" t="str">
        <f>'SO 01 1 Pol'!B22</f>
        <v>767</v>
      </c>
      <c r="B11" s="5" t="str">
        <f>'SO 01 1 Pol'!C22</f>
        <v>Konstrukce zámečnické</v>
      </c>
      <c r="D11" s="117"/>
      <c r="E11" s="208">
        <f>'SO 01 1 Pol'!BA60</f>
        <v>0</v>
      </c>
      <c r="F11" s="209">
        <f>'SO 01 1 Pol'!BB60</f>
        <v>0</v>
      </c>
      <c r="G11" s="209">
        <f>'SO 01 1 Pol'!BC60</f>
        <v>0</v>
      </c>
      <c r="H11" s="209">
        <f>'SO 01 1 Pol'!BD60</f>
        <v>0</v>
      </c>
      <c r="I11" s="210">
        <f>'SO 01 1 Pol'!BE60</f>
        <v>0</v>
      </c>
    </row>
    <row r="12" spans="1:9" s="40" customFormat="1" x14ac:dyDescent="0.2">
      <c r="A12" s="207" t="str">
        <f>'SO 01 1 Pol'!B61</f>
        <v>783</v>
      </c>
      <c r="B12" s="5" t="str">
        <f>'SO 01 1 Pol'!C61</f>
        <v>Nátěry</v>
      </c>
      <c r="D12" s="117"/>
      <c r="E12" s="208">
        <f>'SO 01 1 Pol'!BA67</f>
        <v>0</v>
      </c>
      <c r="F12" s="209">
        <f>'SO 01 1 Pol'!BB67</f>
        <v>0</v>
      </c>
      <c r="G12" s="209">
        <f>'SO 01 1 Pol'!BC67</f>
        <v>0</v>
      </c>
      <c r="H12" s="209">
        <f>'SO 01 1 Pol'!BD67</f>
        <v>0</v>
      </c>
      <c r="I12" s="210">
        <f>'SO 01 1 Pol'!BE67</f>
        <v>0</v>
      </c>
    </row>
    <row r="13" spans="1:9" s="40" customFormat="1" x14ac:dyDescent="0.2">
      <c r="A13" s="207" t="str">
        <f>'SO 01 1 Pol'!B68</f>
        <v>784</v>
      </c>
      <c r="B13" s="5" t="str">
        <f>'SO 01 1 Pol'!C68</f>
        <v>Malby</v>
      </c>
      <c r="D13" s="117"/>
      <c r="E13" s="208">
        <f>'SO 01 1 Pol'!BA70</f>
        <v>0</v>
      </c>
      <c r="F13" s="209">
        <f>'SO 01 1 Pol'!BB70</f>
        <v>0</v>
      </c>
      <c r="G13" s="209">
        <f>'SO 01 1 Pol'!BC70</f>
        <v>0</v>
      </c>
      <c r="H13" s="209">
        <f>'SO 01 1 Pol'!BD70</f>
        <v>0</v>
      </c>
      <c r="I13" s="210">
        <f>'SO 01 1 Pol'!BE70</f>
        <v>0</v>
      </c>
    </row>
    <row r="14" spans="1:9" s="40" customFormat="1" x14ac:dyDescent="0.2">
      <c r="A14" s="207" t="str">
        <f>'SO 01 1 Pol'!B71</f>
        <v>M21</v>
      </c>
      <c r="B14" s="5" t="str">
        <f>'SO 01 1 Pol'!C71</f>
        <v>Elektromontáže</v>
      </c>
      <c r="D14" s="117"/>
      <c r="E14" s="208">
        <f>'SO 01 1 Pol'!BA77</f>
        <v>0</v>
      </c>
      <c r="F14" s="209">
        <f>'SO 01 1 Pol'!BB77</f>
        <v>0</v>
      </c>
      <c r="G14" s="209">
        <f>'SO 01 1 Pol'!BC77</f>
        <v>0</v>
      </c>
      <c r="H14" s="209">
        <f>'SO 01 1 Pol'!BD77</f>
        <v>0</v>
      </c>
      <c r="I14" s="210">
        <f>'SO 01 1 Pol'!BE77</f>
        <v>0</v>
      </c>
    </row>
    <row r="15" spans="1:9" s="40" customFormat="1" ht="13.5" thickBot="1" x14ac:dyDescent="0.25">
      <c r="A15" s="207" t="str">
        <f>'SO 01 1 Pol'!B78</f>
        <v>D96</v>
      </c>
      <c r="B15" s="5" t="str">
        <f>'SO 01 1 Pol'!C78</f>
        <v>Přesuny suti a vybouraných hmot</v>
      </c>
      <c r="D15" s="117"/>
      <c r="E15" s="208">
        <f>'SO 01 1 Pol'!BA85</f>
        <v>0</v>
      </c>
      <c r="F15" s="209">
        <f>'SO 01 1 Pol'!BB85</f>
        <v>0</v>
      </c>
      <c r="G15" s="209">
        <f>'SO 01 1 Pol'!BC85</f>
        <v>0</v>
      </c>
      <c r="H15" s="209">
        <f>'SO 01 1 Pol'!BD85</f>
        <v>0</v>
      </c>
      <c r="I15" s="210">
        <f>'SO 01 1 Pol'!BE85</f>
        <v>0</v>
      </c>
    </row>
    <row r="16" spans="1:9" s="3" customFormat="1" ht="13.5" thickBot="1" x14ac:dyDescent="0.25">
      <c r="A16" s="118"/>
      <c r="B16" s="119" t="s">
        <v>56</v>
      </c>
      <c r="C16" s="119"/>
      <c r="D16" s="120"/>
      <c r="E16" s="121">
        <f>SUM(E7:E15)</f>
        <v>0</v>
      </c>
      <c r="F16" s="122">
        <f>SUM(F7:F15)</f>
        <v>0</v>
      </c>
      <c r="G16" s="122">
        <f>SUM(G7:G15)</f>
        <v>0</v>
      </c>
      <c r="H16" s="122">
        <f>SUM(H7:H15)</f>
        <v>0</v>
      </c>
      <c r="I16" s="123">
        <f>SUM(I7:I15)</f>
        <v>0</v>
      </c>
    </row>
    <row r="17" spans="1:57" x14ac:dyDescent="0.2">
      <c r="A17" s="40"/>
      <c r="B17" s="40"/>
      <c r="C17" s="40"/>
      <c r="D17" s="40"/>
      <c r="E17" s="40"/>
      <c r="F17" s="40"/>
      <c r="G17" s="40"/>
      <c r="H17" s="40"/>
      <c r="I17" s="40"/>
    </row>
    <row r="18" spans="1:57" ht="19.5" customHeight="1" x14ac:dyDescent="0.25">
      <c r="A18" s="109" t="s">
        <v>57</v>
      </c>
      <c r="B18" s="109"/>
      <c r="C18" s="109"/>
      <c r="D18" s="109"/>
      <c r="E18" s="109"/>
      <c r="F18" s="109"/>
      <c r="G18" s="124"/>
      <c r="H18" s="109"/>
      <c r="I18" s="109"/>
      <c r="BA18" s="46"/>
      <c r="BB18" s="46"/>
      <c r="BC18" s="46"/>
      <c r="BD18" s="46"/>
      <c r="BE18" s="46"/>
    </row>
    <row r="19" spans="1:57" ht="13.5" thickBot="1" x14ac:dyDescent="0.25"/>
    <row r="20" spans="1:57" x14ac:dyDescent="0.2">
      <c r="A20" s="75" t="s">
        <v>58</v>
      </c>
      <c r="B20" s="76"/>
      <c r="C20" s="76"/>
      <c r="D20" s="125"/>
      <c r="E20" s="126" t="s">
        <v>59</v>
      </c>
      <c r="F20" s="127" t="s">
        <v>3</v>
      </c>
      <c r="G20" s="128" t="s">
        <v>60</v>
      </c>
      <c r="H20" s="129"/>
      <c r="I20" s="130" t="s">
        <v>59</v>
      </c>
    </row>
    <row r="21" spans="1:57" x14ac:dyDescent="0.2">
      <c r="A21" s="69" t="s">
        <v>202</v>
      </c>
      <c r="B21" s="60"/>
      <c r="C21" s="60"/>
      <c r="D21" s="131"/>
      <c r="E21" s="132"/>
      <c r="F21" s="133"/>
      <c r="G21" s="134">
        <v>0</v>
      </c>
      <c r="H21" s="135"/>
      <c r="I21" s="136">
        <f t="shared" ref="I21:I28" si="0">E21+F21*G21/100</f>
        <v>0</v>
      </c>
      <c r="BA21" s="1">
        <v>0</v>
      </c>
    </row>
    <row r="22" spans="1:57" x14ac:dyDescent="0.2">
      <c r="A22" s="69" t="s">
        <v>203</v>
      </c>
      <c r="B22" s="60"/>
      <c r="C22" s="60"/>
      <c r="D22" s="131"/>
      <c r="E22" s="132"/>
      <c r="F22" s="133"/>
      <c r="G22" s="134">
        <v>0</v>
      </c>
      <c r="H22" s="135"/>
      <c r="I22" s="136">
        <f t="shared" si="0"/>
        <v>0</v>
      </c>
      <c r="BA22" s="1">
        <v>0</v>
      </c>
    </row>
    <row r="23" spans="1:57" x14ac:dyDescent="0.2">
      <c r="A23" s="69" t="s">
        <v>204</v>
      </c>
      <c r="B23" s="60"/>
      <c r="C23" s="60"/>
      <c r="D23" s="131"/>
      <c r="E23" s="132"/>
      <c r="F23" s="133"/>
      <c r="G23" s="134">
        <v>0</v>
      </c>
      <c r="H23" s="135"/>
      <c r="I23" s="136">
        <f t="shared" si="0"/>
        <v>0</v>
      </c>
      <c r="BA23" s="1">
        <v>2</v>
      </c>
    </row>
    <row r="24" spans="1:57" x14ac:dyDescent="0.2">
      <c r="A24" s="69" t="s">
        <v>205</v>
      </c>
      <c r="B24" s="60"/>
      <c r="C24" s="60"/>
      <c r="D24" s="131"/>
      <c r="E24" s="132"/>
      <c r="F24" s="133"/>
      <c r="G24" s="134">
        <v>0</v>
      </c>
      <c r="H24" s="135"/>
      <c r="I24" s="136">
        <f t="shared" si="0"/>
        <v>0</v>
      </c>
      <c r="BA24" s="1">
        <v>0</v>
      </c>
    </row>
    <row r="25" spans="1:57" x14ac:dyDescent="0.2">
      <c r="A25" s="69" t="s">
        <v>206</v>
      </c>
      <c r="B25" s="60"/>
      <c r="C25" s="60"/>
      <c r="D25" s="131"/>
      <c r="E25" s="132"/>
      <c r="F25" s="133"/>
      <c r="G25" s="134">
        <v>0</v>
      </c>
      <c r="H25" s="135"/>
      <c r="I25" s="136">
        <f t="shared" si="0"/>
        <v>0</v>
      </c>
      <c r="BA25" s="1">
        <v>1</v>
      </c>
    </row>
    <row r="26" spans="1:57" x14ac:dyDescent="0.2">
      <c r="A26" s="69" t="s">
        <v>207</v>
      </c>
      <c r="B26" s="60"/>
      <c r="C26" s="60"/>
      <c r="D26" s="131"/>
      <c r="E26" s="132"/>
      <c r="F26" s="133"/>
      <c r="G26" s="134">
        <v>0</v>
      </c>
      <c r="H26" s="135"/>
      <c r="I26" s="136">
        <f t="shared" si="0"/>
        <v>0</v>
      </c>
      <c r="BA26" s="1">
        <v>1</v>
      </c>
    </row>
    <row r="27" spans="1:57" x14ac:dyDescent="0.2">
      <c r="A27" s="69" t="s">
        <v>208</v>
      </c>
      <c r="B27" s="60"/>
      <c r="C27" s="60"/>
      <c r="D27" s="131"/>
      <c r="E27" s="132"/>
      <c r="F27" s="133"/>
      <c r="G27" s="134">
        <v>0</v>
      </c>
      <c r="H27" s="135"/>
      <c r="I27" s="136">
        <f t="shared" si="0"/>
        <v>0</v>
      </c>
      <c r="BA27" s="1">
        <v>2</v>
      </c>
    </row>
    <row r="28" spans="1:57" x14ac:dyDescent="0.2">
      <c r="A28" s="69" t="s">
        <v>209</v>
      </c>
      <c r="B28" s="60"/>
      <c r="C28" s="60"/>
      <c r="D28" s="131"/>
      <c r="E28" s="132"/>
      <c r="F28" s="133"/>
      <c r="G28" s="134">
        <v>0</v>
      </c>
      <c r="H28" s="135"/>
      <c r="I28" s="136">
        <f t="shared" si="0"/>
        <v>0</v>
      </c>
      <c r="BA28" s="1">
        <v>2</v>
      </c>
    </row>
    <row r="29" spans="1:57" ht="13.5" thickBot="1" x14ac:dyDescent="0.25">
      <c r="A29" s="137"/>
      <c r="B29" s="138" t="s">
        <v>61</v>
      </c>
      <c r="C29" s="139"/>
      <c r="D29" s="140"/>
      <c r="E29" s="141"/>
      <c r="F29" s="142"/>
      <c r="G29" s="142"/>
      <c r="H29" s="229">
        <f>SUM(I21:I28)</f>
        <v>0</v>
      </c>
      <c r="I29" s="230"/>
    </row>
    <row r="31" spans="1:57" x14ac:dyDescent="0.2">
      <c r="B31" s="3"/>
      <c r="F31" s="143"/>
      <c r="G31" s="144"/>
      <c r="H31" s="144"/>
      <c r="I31" s="4"/>
    </row>
    <row r="32" spans="1:57" x14ac:dyDescent="0.2">
      <c r="F32" s="143"/>
      <c r="G32" s="144"/>
      <c r="H32" s="144"/>
      <c r="I32" s="4"/>
    </row>
    <row r="33" spans="6:9" x14ac:dyDescent="0.2">
      <c r="F33" s="143"/>
      <c r="G33" s="144"/>
      <c r="H33" s="144"/>
      <c r="I33" s="4"/>
    </row>
    <row r="34" spans="6:9" x14ac:dyDescent="0.2">
      <c r="F34" s="143"/>
      <c r="G34" s="144"/>
      <c r="H34" s="144"/>
      <c r="I34" s="4"/>
    </row>
    <row r="35" spans="6:9" x14ac:dyDescent="0.2">
      <c r="F35" s="143"/>
      <c r="G35" s="144"/>
      <c r="H35" s="144"/>
      <c r="I35" s="4"/>
    </row>
    <row r="36" spans="6:9" x14ac:dyDescent="0.2">
      <c r="F36" s="143"/>
      <c r="G36" s="144"/>
      <c r="H36" s="144"/>
      <c r="I36" s="4"/>
    </row>
    <row r="37" spans="6:9" x14ac:dyDescent="0.2">
      <c r="F37" s="143"/>
      <c r="G37" s="144"/>
      <c r="H37" s="144"/>
      <c r="I37" s="4"/>
    </row>
    <row r="38" spans="6:9" x14ac:dyDescent="0.2">
      <c r="F38" s="143"/>
      <c r="G38" s="144"/>
      <c r="H38" s="144"/>
      <c r="I38" s="4"/>
    </row>
    <row r="39" spans="6:9" x14ac:dyDescent="0.2">
      <c r="F39" s="143"/>
      <c r="G39" s="144"/>
      <c r="H39" s="144"/>
      <c r="I39" s="4"/>
    </row>
    <row r="40" spans="6:9" x14ac:dyDescent="0.2">
      <c r="F40" s="143"/>
      <c r="G40" s="144"/>
      <c r="H40" s="144"/>
      <c r="I40" s="4"/>
    </row>
    <row r="41" spans="6:9" x14ac:dyDescent="0.2">
      <c r="F41" s="143"/>
      <c r="G41" s="144"/>
      <c r="H41" s="144"/>
      <c r="I41" s="4"/>
    </row>
    <row r="42" spans="6:9" x14ac:dyDescent="0.2">
      <c r="F42" s="143"/>
      <c r="G42" s="144"/>
      <c r="H42" s="144"/>
      <c r="I42" s="4"/>
    </row>
    <row r="43" spans="6:9" x14ac:dyDescent="0.2">
      <c r="F43" s="143"/>
      <c r="G43" s="144"/>
      <c r="H43" s="144"/>
      <c r="I43" s="4"/>
    </row>
    <row r="44" spans="6:9" x14ac:dyDescent="0.2">
      <c r="F44" s="143"/>
      <c r="G44" s="144"/>
      <c r="H44" s="144"/>
      <c r="I44" s="4"/>
    </row>
    <row r="45" spans="6:9" x14ac:dyDescent="0.2">
      <c r="F45" s="143"/>
      <c r="G45" s="144"/>
      <c r="H45" s="144"/>
      <c r="I45" s="4"/>
    </row>
    <row r="46" spans="6:9" x14ac:dyDescent="0.2">
      <c r="F46" s="143"/>
      <c r="G46" s="144"/>
      <c r="H46" s="144"/>
      <c r="I46" s="4"/>
    </row>
    <row r="47" spans="6:9" x14ac:dyDescent="0.2">
      <c r="F47" s="143"/>
      <c r="G47" s="144"/>
      <c r="H47" s="144"/>
      <c r="I47" s="4"/>
    </row>
    <row r="48" spans="6:9" x14ac:dyDescent="0.2">
      <c r="F48" s="143"/>
      <c r="G48" s="144"/>
      <c r="H48" s="144"/>
      <c r="I48" s="4"/>
    </row>
    <row r="49" spans="6:9" x14ac:dyDescent="0.2">
      <c r="F49" s="143"/>
      <c r="G49" s="144"/>
      <c r="H49" s="144"/>
      <c r="I49" s="4"/>
    </row>
    <row r="50" spans="6:9" x14ac:dyDescent="0.2">
      <c r="F50" s="143"/>
      <c r="G50" s="144"/>
      <c r="H50" s="144"/>
      <c r="I50" s="4"/>
    </row>
    <row r="51" spans="6:9" x14ac:dyDescent="0.2">
      <c r="F51" s="143"/>
      <c r="G51" s="144"/>
      <c r="H51" s="144"/>
      <c r="I51" s="4"/>
    </row>
    <row r="52" spans="6:9" x14ac:dyDescent="0.2">
      <c r="F52" s="143"/>
      <c r="G52" s="144"/>
      <c r="H52" s="144"/>
      <c r="I52" s="4"/>
    </row>
    <row r="53" spans="6:9" x14ac:dyDescent="0.2">
      <c r="F53" s="143"/>
      <c r="G53" s="144"/>
      <c r="H53" s="144"/>
      <c r="I53" s="4"/>
    </row>
    <row r="54" spans="6:9" x14ac:dyDescent="0.2">
      <c r="F54" s="143"/>
      <c r="G54" s="144"/>
      <c r="H54" s="144"/>
      <c r="I54" s="4"/>
    </row>
    <row r="55" spans="6:9" x14ac:dyDescent="0.2">
      <c r="F55" s="143"/>
      <c r="G55" s="144"/>
      <c r="H55" s="144"/>
      <c r="I55" s="4"/>
    </row>
    <row r="56" spans="6:9" x14ac:dyDescent="0.2">
      <c r="F56" s="143"/>
      <c r="G56" s="144"/>
      <c r="H56" s="144"/>
      <c r="I56" s="4"/>
    </row>
    <row r="57" spans="6:9" x14ac:dyDescent="0.2">
      <c r="F57" s="143"/>
      <c r="G57" s="144"/>
      <c r="H57" s="144"/>
      <c r="I57" s="4"/>
    </row>
    <row r="58" spans="6:9" x14ac:dyDescent="0.2">
      <c r="F58" s="143"/>
      <c r="G58" s="144"/>
      <c r="H58" s="144"/>
      <c r="I58" s="4"/>
    </row>
    <row r="59" spans="6:9" x14ac:dyDescent="0.2">
      <c r="F59" s="143"/>
      <c r="G59" s="144"/>
      <c r="H59" s="144"/>
      <c r="I59" s="4"/>
    </row>
    <row r="60" spans="6:9" x14ac:dyDescent="0.2">
      <c r="F60" s="143"/>
      <c r="G60" s="144"/>
      <c r="H60" s="144"/>
      <c r="I60" s="4"/>
    </row>
    <row r="61" spans="6:9" x14ac:dyDescent="0.2">
      <c r="F61" s="143"/>
      <c r="G61" s="144"/>
      <c r="H61" s="144"/>
      <c r="I61" s="4"/>
    </row>
    <row r="62" spans="6:9" x14ac:dyDescent="0.2">
      <c r="F62" s="143"/>
      <c r="G62" s="144"/>
      <c r="H62" s="144"/>
      <c r="I62" s="4"/>
    </row>
    <row r="63" spans="6:9" x14ac:dyDescent="0.2">
      <c r="F63" s="143"/>
      <c r="G63" s="144"/>
      <c r="H63" s="144"/>
      <c r="I63" s="4"/>
    </row>
    <row r="64" spans="6:9" x14ac:dyDescent="0.2">
      <c r="F64" s="143"/>
      <c r="G64" s="144"/>
      <c r="H64" s="144"/>
      <c r="I64" s="4"/>
    </row>
    <row r="65" spans="6:9" x14ac:dyDescent="0.2">
      <c r="F65" s="143"/>
      <c r="G65" s="144"/>
      <c r="H65" s="144"/>
      <c r="I65" s="4"/>
    </row>
    <row r="66" spans="6:9" x14ac:dyDescent="0.2">
      <c r="F66" s="143"/>
      <c r="G66" s="144"/>
      <c r="H66" s="144"/>
      <c r="I66" s="4"/>
    </row>
    <row r="67" spans="6:9" x14ac:dyDescent="0.2">
      <c r="F67" s="143"/>
      <c r="G67" s="144"/>
      <c r="H67" s="144"/>
      <c r="I67" s="4"/>
    </row>
    <row r="68" spans="6:9" x14ac:dyDescent="0.2">
      <c r="F68" s="143"/>
      <c r="G68" s="144"/>
      <c r="H68" s="144"/>
      <c r="I68" s="4"/>
    </row>
    <row r="69" spans="6:9" x14ac:dyDescent="0.2">
      <c r="F69" s="143"/>
      <c r="G69" s="144"/>
      <c r="H69" s="144"/>
      <c r="I69" s="4"/>
    </row>
    <row r="70" spans="6:9" x14ac:dyDescent="0.2">
      <c r="F70" s="143"/>
      <c r="G70" s="144"/>
      <c r="H70" s="144"/>
      <c r="I70" s="4"/>
    </row>
    <row r="71" spans="6:9" x14ac:dyDescent="0.2">
      <c r="F71" s="143"/>
      <c r="G71" s="144"/>
      <c r="H71" s="144"/>
      <c r="I71" s="4"/>
    </row>
    <row r="72" spans="6:9" x14ac:dyDescent="0.2">
      <c r="F72" s="143"/>
      <c r="G72" s="144"/>
      <c r="H72" s="144"/>
      <c r="I72" s="4"/>
    </row>
    <row r="73" spans="6:9" x14ac:dyDescent="0.2">
      <c r="F73" s="143"/>
      <c r="G73" s="144"/>
      <c r="H73" s="144"/>
      <c r="I73" s="4"/>
    </row>
    <row r="74" spans="6:9" x14ac:dyDescent="0.2">
      <c r="F74" s="143"/>
      <c r="G74" s="144"/>
      <c r="H74" s="144"/>
      <c r="I74" s="4"/>
    </row>
    <row r="75" spans="6:9" x14ac:dyDescent="0.2">
      <c r="F75" s="143"/>
      <c r="G75" s="144"/>
      <c r="H75" s="144"/>
      <c r="I75" s="4"/>
    </row>
    <row r="76" spans="6:9" x14ac:dyDescent="0.2">
      <c r="F76" s="143"/>
      <c r="G76" s="144"/>
      <c r="H76" s="144"/>
      <c r="I76" s="4"/>
    </row>
    <row r="77" spans="6:9" x14ac:dyDescent="0.2">
      <c r="F77" s="143"/>
      <c r="G77" s="144"/>
      <c r="H77" s="144"/>
      <c r="I77" s="4"/>
    </row>
    <row r="78" spans="6:9" x14ac:dyDescent="0.2">
      <c r="F78" s="143"/>
      <c r="G78" s="144"/>
      <c r="H78" s="144"/>
      <c r="I78" s="4"/>
    </row>
    <row r="79" spans="6:9" x14ac:dyDescent="0.2">
      <c r="F79" s="143"/>
      <c r="G79" s="144"/>
      <c r="H79" s="144"/>
      <c r="I79" s="4"/>
    </row>
    <row r="80" spans="6:9" x14ac:dyDescent="0.2">
      <c r="F80" s="143"/>
      <c r="G80" s="144"/>
      <c r="H80" s="144"/>
      <c r="I80" s="4"/>
    </row>
  </sheetData>
  <mergeCells count="4">
    <mergeCell ref="A1:B1"/>
    <mergeCell ref="A2:B2"/>
    <mergeCell ref="G2:I2"/>
    <mergeCell ref="H29:I29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CB158"/>
  <sheetViews>
    <sheetView showGridLines="0" showZeros="0" tabSelected="1" topLeftCell="A64" zoomScaleNormal="100" zoomScaleSheetLayoutView="100" workbookViewId="0">
      <selection activeCell="L82" sqref="L82"/>
    </sheetView>
  </sheetViews>
  <sheetFormatPr defaultRowHeight="12.75" x14ac:dyDescent="0.2"/>
  <cols>
    <col min="1" max="1" width="4.42578125" style="145" customWidth="1"/>
    <col min="2" max="2" width="11.5703125" style="145" customWidth="1"/>
    <col min="3" max="3" width="40.42578125" style="145" customWidth="1"/>
    <col min="4" max="4" width="5.5703125" style="145" customWidth="1"/>
    <col min="5" max="5" width="8.5703125" style="155" customWidth="1"/>
    <col min="6" max="6" width="9.85546875" style="145" customWidth="1"/>
    <col min="7" max="7" width="13.85546875" style="145" customWidth="1"/>
    <col min="8" max="8" width="11.7109375" style="145" hidden="1" customWidth="1"/>
    <col min="9" max="9" width="11.5703125" style="145" hidden="1" customWidth="1"/>
    <col min="10" max="10" width="11" style="145" hidden="1" customWidth="1"/>
    <col min="11" max="11" width="10.42578125" style="145" hidden="1" customWidth="1"/>
    <col min="12" max="12" width="75.42578125" style="145" customWidth="1"/>
    <col min="13" max="13" width="45.28515625" style="145" customWidth="1"/>
    <col min="14" max="16384" width="9.140625" style="145"/>
  </cols>
  <sheetData>
    <row r="1" spans="1:80" ht="15.75" x14ac:dyDescent="0.25">
      <c r="A1" s="236" t="s">
        <v>78</v>
      </c>
      <c r="B1" s="236"/>
      <c r="C1" s="236"/>
      <c r="D1" s="236"/>
      <c r="E1" s="236"/>
      <c r="F1" s="236"/>
      <c r="G1" s="236"/>
    </row>
    <row r="2" spans="1:80" ht="14.25" customHeight="1" thickBot="1" x14ac:dyDescent="0.25">
      <c r="B2" s="146"/>
      <c r="C2" s="147"/>
      <c r="D2" s="147"/>
      <c r="E2" s="148"/>
      <c r="F2" s="147"/>
      <c r="G2" s="147"/>
    </row>
    <row r="3" spans="1:80" ht="13.5" thickTop="1" x14ac:dyDescent="0.2">
      <c r="A3" s="222" t="s">
        <v>1</v>
      </c>
      <c r="B3" s="223"/>
      <c r="C3" s="99" t="s">
        <v>81</v>
      </c>
      <c r="D3" s="149"/>
      <c r="E3" s="150" t="s">
        <v>62</v>
      </c>
      <c r="F3" s="151" t="str">
        <f>'SO 01 1 Rek'!H1</f>
        <v>1</v>
      </c>
      <c r="G3" s="152"/>
    </row>
    <row r="4" spans="1:80" ht="13.5" thickBot="1" x14ac:dyDescent="0.25">
      <c r="A4" s="237" t="s">
        <v>53</v>
      </c>
      <c r="B4" s="225"/>
      <c r="C4" s="105" t="s">
        <v>84</v>
      </c>
      <c r="D4" s="153"/>
      <c r="E4" s="238" t="str">
        <f>'SO 01 1 Rek'!G2</f>
        <v>Podhledy</v>
      </c>
      <c r="F4" s="239"/>
      <c r="G4" s="240"/>
    </row>
    <row r="5" spans="1:80" ht="13.5" thickTop="1" x14ac:dyDescent="0.2">
      <c r="A5" s="154"/>
      <c r="G5" s="156"/>
    </row>
    <row r="6" spans="1:80" ht="27" customHeight="1" x14ac:dyDescent="0.2">
      <c r="A6" s="157" t="s">
        <v>63</v>
      </c>
      <c r="B6" s="158" t="s">
        <v>64</v>
      </c>
      <c r="C6" s="158" t="s">
        <v>65</v>
      </c>
      <c r="D6" s="158" t="s">
        <v>66</v>
      </c>
      <c r="E6" s="159" t="s">
        <v>67</v>
      </c>
      <c r="F6" s="158" t="s">
        <v>68</v>
      </c>
      <c r="G6" s="160" t="s">
        <v>69</v>
      </c>
      <c r="H6" s="161" t="s">
        <v>70</v>
      </c>
      <c r="I6" s="161" t="s">
        <v>71</v>
      </c>
      <c r="J6" s="161" t="s">
        <v>72</v>
      </c>
      <c r="K6" s="161" t="s">
        <v>73</v>
      </c>
    </row>
    <row r="7" spans="1:80" x14ac:dyDescent="0.2">
      <c r="A7" s="162" t="s">
        <v>74</v>
      </c>
      <c r="B7" s="163" t="s">
        <v>86</v>
      </c>
      <c r="C7" s="164" t="s">
        <v>87</v>
      </c>
      <c r="D7" s="165"/>
      <c r="E7" s="166"/>
      <c r="F7" s="166"/>
      <c r="G7" s="167"/>
      <c r="H7" s="168"/>
      <c r="I7" s="169"/>
      <c r="J7" s="170"/>
      <c r="K7" s="171"/>
      <c r="O7" s="172">
        <v>1</v>
      </c>
    </row>
    <row r="8" spans="1:80" x14ac:dyDescent="0.2">
      <c r="A8" s="173">
        <v>1</v>
      </c>
      <c r="B8" s="174" t="s">
        <v>89</v>
      </c>
      <c r="C8" s="175" t="s">
        <v>90</v>
      </c>
      <c r="D8" s="176" t="s">
        <v>91</v>
      </c>
      <c r="E8" s="177">
        <v>424.3</v>
      </c>
      <c r="F8" s="177">
        <v>0</v>
      </c>
      <c r="G8" s="178">
        <f>E8*F8</f>
        <v>0</v>
      </c>
      <c r="H8" s="179">
        <v>0</v>
      </c>
      <c r="I8" s="180">
        <f>E8*H8</f>
        <v>0</v>
      </c>
      <c r="J8" s="179"/>
      <c r="K8" s="180">
        <f>E8*J8</f>
        <v>0</v>
      </c>
      <c r="O8" s="172">
        <v>2</v>
      </c>
      <c r="AA8" s="145">
        <v>12</v>
      </c>
      <c r="AB8" s="145">
        <v>0</v>
      </c>
      <c r="AC8" s="145">
        <v>11</v>
      </c>
      <c r="AZ8" s="145">
        <v>1</v>
      </c>
      <c r="BA8" s="145">
        <f>IF(AZ8=1,G8,0)</f>
        <v>0</v>
      </c>
      <c r="BB8" s="145">
        <f>IF(AZ8=2,G8,0)</f>
        <v>0</v>
      </c>
      <c r="BC8" s="145">
        <f>IF(AZ8=3,G8,0)</f>
        <v>0</v>
      </c>
      <c r="BD8" s="145">
        <f>IF(AZ8=4,G8,0)</f>
        <v>0</v>
      </c>
      <c r="BE8" s="145">
        <f>IF(AZ8=5,G8,0)</f>
        <v>0</v>
      </c>
      <c r="CA8" s="172">
        <v>12</v>
      </c>
      <c r="CB8" s="172">
        <v>0</v>
      </c>
    </row>
    <row r="9" spans="1:80" x14ac:dyDescent="0.2">
      <c r="A9" s="191"/>
      <c r="B9" s="192" t="s">
        <v>76</v>
      </c>
      <c r="C9" s="193" t="s">
        <v>88</v>
      </c>
      <c r="D9" s="194"/>
      <c r="E9" s="195"/>
      <c r="F9" s="196"/>
      <c r="G9" s="197">
        <f>SUM(G7:G8)</f>
        <v>0</v>
      </c>
      <c r="H9" s="198"/>
      <c r="I9" s="199">
        <f>SUM(I7:I8)</f>
        <v>0</v>
      </c>
      <c r="J9" s="198"/>
      <c r="K9" s="199">
        <f>SUM(K7:K8)</f>
        <v>0</v>
      </c>
      <c r="O9" s="172">
        <v>4</v>
      </c>
      <c r="BA9" s="200">
        <f>SUM(BA7:BA8)</f>
        <v>0</v>
      </c>
      <c r="BB9" s="200">
        <f>SUM(BB7:BB8)</f>
        <v>0</v>
      </c>
      <c r="BC9" s="200">
        <f>SUM(BC7:BC8)</f>
        <v>0</v>
      </c>
      <c r="BD9" s="200">
        <f>SUM(BD7:BD8)</f>
        <v>0</v>
      </c>
      <c r="BE9" s="200">
        <f>SUM(BE7:BE8)</f>
        <v>0</v>
      </c>
    </row>
    <row r="10" spans="1:80" x14ac:dyDescent="0.2">
      <c r="A10" s="162" t="s">
        <v>74</v>
      </c>
      <c r="B10" s="163" t="s">
        <v>92</v>
      </c>
      <c r="C10" s="164" t="s">
        <v>93</v>
      </c>
      <c r="D10" s="165"/>
      <c r="E10" s="166"/>
      <c r="F10" s="166"/>
      <c r="G10" s="167"/>
      <c r="H10" s="168"/>
      <c r="I10" s="169"/>
      <c r="J10" s="170"/>
      <c r="K10" s="171"/>
      <c r="O10" s="172">
        <v>1</v>
      </c>
    </row>
    <row r="11" spans="1:80" x14ac:dyDescent="0.2">
      <c r="A11" s="173">
        <v>2</v>
      </c>
      <c r="B11" s="174" t="s">
        <v>95</v>
      </c>
      <c r="C11" s="175" t="s">
        <v>96</v>
      </c>
      <c r="D11" s="176" t="s">
        <v>91</v>
      </c>
      <c r="E11" s="177">
        <v>424.3</v>
      </c>
      <c r="F11" s="177">
        <v>0</v>
      </c>
      <c r="G11" s="178">
        <f>E11*F11</f>
        <v>0</v>
      </c>
      <c r="H11" s="179">
        <v>4.0000000000000003E-5</v>
      </c>
      <c r="I11" s="180">
        <f>E11*H11</f>
        <v>1.6972000000000001E-2</v>
      </c>
      <c r="J11" s="179">
        <v>0</v>
      </c>
      <c r="K11" s="180">
        <f>E11*J11</f>
        <v>0</v>
      </c>
      <c r="O11" s="172">
        <v>2</v>
      </c>
      <c r="AA11" s="145">
        <v>1</v>
      </c>
      <c r="AB11" s="145">
        <v>1</v>
      </c>
      <c r="AC11" s="145">
        <v>1</v>
      </c>
      <c r="AZ11" s="145">
        <v>1</v>
      </c>
      <c r="BA11" s="145">
        <f>IF(AZ11=1,G11,0)</f>
        <v>0</v>
      </c>
      <c r="BB11" s="145">
        <f>IF(AZ11=2,G11,0)</f>
        <v>0</v>
      </c>
      <c r="BC11" s="145">
        <f>IF(AZ11=3,G11,0)</f>
        <v>0</v>
      </c>
      <c r="BD11" s="145">
        <f>IF(AZ11=4,G11,0)</f>
        <v>0</v>
      </c>
      <c r="BE11" s="145">
        <f>IF(AZ11=5,G11,0)</f>
        <v>0</v>
      </c>
      <c r="CA11" s="172">
        <v>1</v>
      </c>
      <c r="CB11" s="172">
        <v>1</v>
      </c>
    </row>
    <row r="12" spans="1:80" x14ac:dyDescent="0.2">
      <c r="A12" s="173">
        <v>3</v>
      </c>
      <c r="B12" s="174" t="s">
        <v>97</v>
      </c>
      <c r="C12" s="175" t="s">
        <v>98</v>
      </c>
      <c r="D12" s="176" t="s">
        <v>91</v>
      </c>
      <c r="E12" s="177">
        <v>424.3</v>
      </c>
      <c r="F12" s="177">
        <v>0</v>
      </c>
      <c r="G12" s="178">
        <f>E12*F12</f>
        <v>0</v>
      </c>
      <c r="H12" s="179">
        <v>0</v>
      </c>
      <c r="I12" s="180">
        <f>E12*H12</f>
        <v>0</v>
      </c>
      <c r="J12" s="179"/>
      <c r="K12" s="180">
        <f>E12*J12</f>
        <v>0</v>
      </c>
      <c r="O12" s="172">
        <v>2</v>
      </c>
      <c r="AA12" s="145">
        <v>12</v>
      </c>
      <c r="AB12" s="145">
        <v>0</v>
      </c>
      <c r="AC12" s="145">
        <v>28</v>
      </c>
      <c r="AZ12" s="145">
        <v>1</v>
      </c>
      <c r="BA12" s="145">
        <f>IF(AZ12=1,G12,0)</f>
        <v>0</v>
      </c>
      <c r="BB12" s="145">
        <f>IF(AZ12=2,G12,0)</f>
        <v>0</v>
      </c>
      <c r="BC12" s="145">
        <f>IF(AZ12=3,G12,0)</f>
        <v>0</v>
      </c>
      <c r="BD12" s="145">
        <f>IF(AZ12=4,G12,0)</f>
        <v>0</v>
      </c>
      <c r="BE12" s="145">
        <f>IF(AZ12=5,G12,0)</f>
        <v>0</v>
      </c>
      <c r="CA12" s="172">
        <v>12</v>
      </c>
      <c r="CB12" s="172">
        <v>0</v>
      </c>
    </row>
    <row r="13" spans="1:80" x14ac:dyDescent="0.2">
      <c r="A13" s="191"/>
      <c r="B13" s="192" t="s">
        <v>76</v>
      </c>
      <c r="C13" s="193" t="s">
        <v>94</v>
      </c>
      <c r="D13" s="194"/>
      <c r="E13" s="195"/>
      <c r="F13" s="196"/>
      <c r="G13" s="197">
        <f>SUM(G10:G12)</f>
        <v>0</v>
      </c>
      <c r="H13" s="198"/>
      <c r="I13" s="199">
        <f>SUM(I10:I12)</f>
        <v>1.6972000000000001E-2</v>
      </c>
      <c r="J13" s="198"/>
      <c r="K13" s="199">
        <f>SUM(K10:K12)</f>
        <v>0</v>
      </c>
      <c r="O13" s="172">
        <v>4</v>
      </c>
      <c r="BA13" s="200">
        <f>SUM(BA10:BA12)</f>
        <v>0</v>
      </c>
      <c r="BB13" s="200">
        <f>SUM(BB10:BB12)</f>
        <v>0</v>
      </c>
      <c r="BC13" s="200">
        <f>SUM(BC10:BC12)</f>
        <v>0</v>
      </c>
      <c r="BD13" s="200">
        <f>SUM(BD10:BD12)</f>
        <v>0</v>
      </c>
      <c r="BE13" s="200">
        <f>SUM(BE10:BE12)</f>
        <v>0</v>
      </c>
    </row>
    <row r="14" spans="1:80" x14ac:dyDescent="0.2">
      <c r="A14" s="162" t="s">
        <v>74</v>
      </c>
      <c r="B14" s="163" t="s">
        <v>99</v>
      </c>
      <c r="C14" s="164" t="s">
        <v>100</v>
      </c>
      <c r="D14" s="165"/>
      <c r="E14" s="166"/>
      <c r="F14" s="166"/>
      <c r="G14" s="167"/>
      <c r="H14" s="168"/>
      <c r="I14" s="169"/>
      <c r="J14" s="170"/>
      <c r="K14" s="171"/>
      <c r="O14" s="172">
        <v>1</v>
      </c>
    </row>
    <row r="15" spans="1:80" x14ac:dyDescent="0.2">
      <c r="A15" s="173">
        <v>4</v>
      </c>
      <c r="B15" s="174" t="s">
        <v>102</v>
      </c>
      <c r="C15" s="175" t="s">
        <v>103</v>
      </c>
      <c r="D15" s="176" t="s">
        <v>104</v>
      </c>
      <c r="E15" s="177">
        <v>1.6972000000000001E-2</v>
      </c>
      <c r="F15" s="177">
        <v>0</v>
      </c>
      <c r="G15" s="178">
        <f>E15*F15</f>
        <v>0</v>
      </c>
      <c r="H15" s="179">
        <v>0</v>
      </c>
      <c r="I15" s="180">
        <f>E15*H15</f>
        <v>0</v>
      </c>
      <c r="J15" s="179"/>
      <c r="K15" s="180">
        <f>E15*J15</f>
        <v>0</v>
      </c>
      <c r="O15" s="172">
        <v>2</v>
      </c>
      <c r="AA15" s="145">
        <v>7</v>
      </c>
      <c r="AB15" s="145">
        <v>1</v>
      </c>
      <c r="AC15" s="145">
        <v>2</v>
      </c>
      <c r="AZ15" s="145">
        <v>1</v>
      </c>
      <c r="BA15" s="145">
        <f>IF(AZ15=1,G15,0)</f>
        <v>0</v>
      </c>
      <c r="BB15" s="145">
        <f>IF(AZ15=2,G15,0)</f>
        <v>0</v>
      </c>
      <c r="BC15" s="145">
        <f>IF(AZ15=3,G15,0)</f>
        <v>0</v>
      </c>
      <c r="BD15" s="145">
        <f>IF(AZ15=4,G15,0)</f>
        <v>0</v>
      </c>
      <c r="BE15" s="145">
        <f>IF(AZ15=5,G15,0)</f>
        <v>0</v>
      </c>
      <c r="CA15" s="172">
        <v>7</v>
      </c>
      <c r="CB15" s="172">
        <v>1</v>
      </c>
    </row>
    <row r="16" spans="1:80" x14ac:dyDescent="0.2">
      <c r="A16" s="191"/>
      <c r="B16" s="192" t="s">
        <v>76</v>
      </c>
      <c r="C16" s="193" t="s">
        <v>101</v>
      </c>
      <c r="D16" s="194"/>
      <c r="E16" s="195"/>
      <c r="F16" s="196"/>
      <c r="G16" s="197">
        <f>SUM(G14:G15)</f>
        <v>0</v>
      </c>
      <c r="H16" s="198"/>
      <c r="I16" s="199">
        <f>SUM(I14:I15)</f>
        <v>0</v>
      </c>
      <c r="J16" s="198"/>
      <c r="K16" s="199">
        <f>SUM(K14:K15)</f>
        <v>0</v>
      </c>
      <c r="O16" s="172">
        <v>4</v>
      </c>
      <c r="BA16" s="200">
        <f>SUM(BA14:BA15)</f>
        <v>0</v>
      </c>
      <c r="BB16" s="200">
        <f>SUM(BB14:BB15)</f>
        <v>0</v>
      </c>
      <c r="BC16" s="200">
        <f>SUM(BC14:BC15)</f>
        <v>0</v>
      </c>
      <c r="BD16" s="200">
        <f>SUM(BD14:BD15)</f>
        <v>0</v>
      </c>
      <c r="BE16" s="200">
        <f>SUM(BE14:BE15)</f>
        <v>0</v>
      </c>
    </row>
    <row r="17" spans="1:80" x14ac:dyDescent="0.2">
      <c r="A17" s="162" t="s">
        <v>74</v>
      </c>
      <c r="B17" s="163" t="s">
        <v>105</v>
      </c>
      <c r="C17" s="164" t="s">
        <v>106</v>
      </c>
      <c r="D17" s="165"/>
      <c r="E17" s="166"/>
      <c r="F17" s="166"/>
      <c r="G17" s="167"/>
      <c r="H17" s="168"/>
      <c r="I17" s="169"/>
      <c r="J17" s="170"/>
      <c r="K17" s="171"/>
      <c r="O17" s="172">
        <v>1</v>
      </c>
    </row>
    <row r="18" spans="1:80" x14ac:dyDescent="0.2">
      <c r="A18" s="173">
        <v>5</v>
      </c>
      <c r="B18" s="174" t="s">
        <v>108</v>
      </c>
      <c r="C18" s="175" t="s">
        <v>109</v>
      </c>
      <c r="D18" s="176" t="s">
        <v>91</v>
      </c>
      <c r="E18" s="177">
        <v>424.3</v>
      </c>
      <c r="F18" s="177">
        <v>0</v>
      </c>
      <c r="G18" s="178">
        <f>E18*F18</f>
        <v>0</v>
      </c>
      <c r="H18" s="179">
        <v>0</v>
      </c>
      <c r="I18" s="180">
        <f>E18*H18</f>
        <v>0</v>
      </c>
      <c r="J18" s="179">
        <v>-2.4649999999999998E-2</v>
      </c>
      <c r="K18" s="180">
        <f>E18*J18</f>
        <v>-10.458995</v>
      </c>
      <c r="O18" s="172">
        <v>2</v>
      </c>
      <c r="AA18" s="145">
        <v>1</v>
      </c>
      <c r="AB18" s="145">
        <v>7</v>
      </c>
      <c r="AC18" s="145">
        <v>7</v>
      </c>
      <c r="AZ18" s="145">
        <v>2</v>
      </c>
      <c r="BA18" s="145">
        <f>IF(AZ18=1,G18,0)</f>
        <v>0</v>
      </c>
      <c r="BB18" s="145">
        <f>IF(AZ18=2,G18,0)</f>
        <v>0</v>
      </c>
      <c r="BC18" s="145">
        <f>IF(AZ18=3,G18,0)</f>
        <v>0</v>
      </c>
      <c r="BD18" s="145">
        <f>IF(AZ18=4,G18,0)</f>
        <v>0</v>
      </c>
      <c r="BE18" s="145">
        <f>IF(AZ18=5,G18,0)</f>
        <v>0</v>
      </c>
      <c r="CA18" s="172">
        <v>1</v>
      </c>
      <c r="CB18" s="172">
        <v>7</v>
      </c>
    </row>
    <row r="19" spans="1:80" x14ac:dyDescent="0.2">
      <c r="A19" s="173">
        <v>6</v>
      </c>
      <c r="B19" s="174" t="s">
        <v>110</v>
      </c>
      <c r="C19" s="175" t="s">
        <v>111</v>
      </c>
      <c r="D19" s="176" t="s">
        <v>91</v>
      </c>
      <c r="E19" s="177">
        <v>424.3</v>
      </c>
      <c r="F19" s="177">
        <v>0</v>
      </c>
      <c r="G19" s="178">
        <f>E19*F19</f>
        <v>0</v>
      </c>
      <c r="H19" s="179">
        <v>0</v>
      </c>
      <c r="I19" s="180">
        <f>E19*H19</f>
        <v>0</v>
      </c>
      <c r="J19" s="179">
        <v>-8.0000000000000002E-3</v>
      </c>
      <c r="K19" s="180">
        <f>E19*J19</f>
        <v>-3.3944000000000001</v>
      </c>
      <c r="O19" s="172">
        <v>2</v>
      </c>
      <c r="AA19" s="145">
        <v>1</v>
      </c>
      <c r="AB19" s="145">
        <v>7</v>
      </c>
      <c r="AC19" s="145">
        <v>7</v>
      </c>
      <c r="AZ19" s="145">
        <v>2</v>
      </c>
      <c r="BA19" s="145">
        <f>IF(AZ19=1,G19,0)</f>
        <v>0</v>
      </c>
      <c r="BB19" s="145">
        <f>IF(AZ19=2,G19,0)</f>
        <v>0</v>
      </c>
      <c r="BC19" s="145">
        <f>IF(AZ19=3,G19,0)</f>
        <v>0</v>
      </c>
      <c r="BD19" s="145">
        <f>IF(AZ19=4,G19,0)</f>
        <v>0</v>
      </c>
      <c r="BE19" s="145">
        <f>IF(AZ19=5,G19,0)</f>
        <v>0</v>
      </c>
      <c r="CA19" s="172">
        <v>1</v>
      </c>
      <c r="CB19" s="172">
        <v>7</v>
      </c>
    </row>
    <row r="20" spans="1:80" x14ac:dyDescent="0.2">
      <c r="A20" s="173">
        <v>7</v>
      </c>
      <c r="B20" s="174" t="s">
        <v>112</v>
      </c>
      <c r="C20" s="175" t="s">
        <v>113</v>
      </c>
      <c r="D20" s="176" t="s">
        <v>3</v>
      </c>
      <c r="E20" s="177"/>
      <c r="F20" s="177">
        <v>0</v>
      </c>
      <c r="G20" s="178">
        <f>E20*F20</f>
        <v>0</v>
      </c>
      <c r="H20" s="179">
        <v>0</v>
      </c>
      <c r="I20" s="180">
        <f>E20*H20</f>
        <v>0</v>
      </c>
      <c r="J20" s="179"/>
      <c r="K20" s="180">
        <f>E20*J20</f>
        <v>0</v>
      </c>
      <c r="O20" s="172">
        <v>2</v>
      </c>
      <c r="AA20" s="145">
        <v>7</v>
      </c>
      <c r="AB20" s="145">
        <v>1002</v>
      </c>
      <c r="AC20" s="145">
        <v>5</v>
      </c>
      <c r="AZ20" s="145">
        <v>2</v>
      </c>
      <c r="BA20" s="145">
        <f>IF(AZ20=1,G20,0)</f>
        <v>0</v>
      </c>
      <c r="BB20" s="145">
        <f>IF(AZ20=2,G20,0)</f>
        <v>0</v>
      </c>
      <c r="BC20" s="145">
        <f>IF(AZ20=3,G20,0)</f>
        <v>0</v>
      </c>
      <c r="BD20" s="145">
        <f>IF(AZ20=4,G20,0)</f>
        <v>0</v>
      </c>
      <c r="BE20" s="145">
        <f>IF(AZ20=5,G20,0)</f>
        <v>0</v>
      </c>
      <c r="CA20" s="172">
        <v>7</v>
      </c>
      <c r="CB20" s="172">
        <v>1002</v>
      </c>
    </row>
    <row r="21" spans="1:80" x14ac:dyDescent="0.2">
      <c r="A21" s="191"/>
      <c r="B21" s="192" t="s">
        <v>76</v>
      </c>
      <c r="C21" s="193" t="s">
        <v>107</v>
      </c>
      <c r="D21" s="194"/>
      <c r="E21" s="195"/>
      <c r="F21" s="196"/>
      <c r="G21" s="197">
        <f>SUM(G17:G20)</f>
        <v>0</v>
      </c>
      <c r="H21" s="198"/>
      <c r="I21" s="199">
        <f>SUM(I17:I20)</f>
        <v>0</v>
      </c>
      <c r="J21" s="198"/>
      <c r="K21" s="199">
        <f>SUM(K17:K20)</f>
        <v>-13.853394999999999</v>
      </c>
      <c r="O21" s="172">
        <v>4</v>
      </c>
      <c r="BA21" s="200">
        <f>SUM(BA17:BA20)</f>
        <v>0</v>
      </c>
      <c r="BB21" s="200">
        <f>SUM(BB17:BB20)</f>
        <v>0</v>
      </c>
      <c r="BC21" s="200">
        <f>SUM(BC17:BC20)</f>
        <v>0</v>
      </c>
      <c r="BD21" s="200">
        <f>SUM(BD17:BD20)</f>
        <v>0</v>
      </c>
      <c r="BE21" s="200">
        <f>SUM(BE17:BE20)</f>
        <v>0</v>
      </c>
    </row>
    <row r="22" spans="1:80" x14ac:dyDescent="0.2">
      <c r="A22" s="162" t="s">
        <v>74</v>
      </c>
      <c r="B22" s="163" t="s">
        <v>114</v>
      </c>
      <c r="C22" s="164" t="s">
        <v>115</v>
      </c>
      <c r="D22" s="165"/>
      <c r="E22" s="166"/>
      <c r="F22" s="166"/>
      <c r="G22" s="167"/>
      <c r="H22" s="168"/>
      <c r="I22" s="169"/>
      <c r="J22" s="170"/>
      <c r="K22" s="171"/>
      <c r="O22" s="172">
        <v>1</v>
      </c>
    </row>
    <row r="23" spans="1:80" ht="22.5" x14ac:dyDescent="0.2">
      <c r="A23" s="173">
        <v>8</v>
      </c>
      <c r="B23" s="174" t="s">
        <v>117</v>
      </c>
      <c r="C23" s="175" t="s">
        <v>118</v>
      </c>
      <c r="D23" s="176" t="s">
        <v>119</v>
      </c>
      <c r="E23" s="177">
        <v>300</v>
      </c>
      <c r="F23" s="177">
        <v>0</v>
      </c>
      <c r="G23" s="178">
        <f>E23*F23</f>
        <v>0</v>
      </c>
      <c r="H23" s="179">
        <v>0</v>
      </c>
      <c r="I23" s="180">
        <f>E23*H23</f>
        <v>0</v>
      </c>
      <c r="J23" s="179"/>
      <c r="K23" s="180">
        <f>E23*J23</f>
        <v>0</v>
      </c>
      <c r="O23" s="172">
        <v>2</v>
      </c>
      <c r="AA23" s="145">
        <v>12</v>
      </c>
      <c r="AB23" s="145">
        <v>0</v>
      </c>
      <c r="AC23" s="145">
        <v>1</v>
      </c>
      <c r="AZ23" s="145">
        <v>2</v>
      </c>
      <c r="BA23" s="145">
        <f>IF(AZ23=1,G23,0)</f>
        <v>0</v>
      </c>
      <c r="BB23" s="145">
        <f>IF(AZ23=2,G23,0)</f>
        <v>0</v>
      </c>
      <c r="BC23" s="145">
        <f>IF(AZ23=3,G23,0)</f>
        <v>0</v>
      </c>
      <c r="BD23" s="145">
        <f>IF(AZ23=4,G23,0)</f>
        <v>0</v>
      </c>
      <c r="BE23" s="145">
        <f>IF(AZ23=5,G23,0)</f>
        <v>0</v>
      </c>
      <c r="CA23" s="172">
        <v>12</v>
      </c>
      <c r="CB23" s="172">
        <v>0</v>
      </c>
    </row>
    <row r="24" spans="1:80" x14ac:dyDescent="0.2">
      <c r="A24" s="181"/>
      <c r="B24" s="182"/>
      <c r="C24" s="231" t="s">
        <v>120</v>
      </c>
      <c r="D24" s="232"/>
      <c r="E24" s="232"/>
      <c r="F24" s="232"/>
      <c r="G24" s="233"/>
      <c r="I24" s="183"/>
      <c r="K24" s="183"/>
      <c r="L24" s="184" t="s">
        <v>120</v>
      </c>
      <c r="O24" s="172">
        <v>3</v>
      </c>
    </row>
    <row r="25" spans="1:80" x14ac:dyDescent="0.2">
      <c r="A25" s="181"/>
      <c r="B25" s="182"/>
      <c r="C25" s="231" t="s">
        <v>121</v>
      </c>
      <c r="D25" s="232"/>
      <c r="E25" s="232"/>
      <c r="F25" s="232"/>
      <c r="G25" s="233"/>
      <c r="I25" s="183"/>
      <c r="K25" s="183"/>
      <c r="L25" s="184" t="s">
        <v>121</v>
      </c>
      <c r="O25" s="172">
        <v>3</v>
      </c>
    </row>
    <row r="26" spans="1:80" x14ac:dyDescent="0.2">
      <c r="A26" s="181"/>
      <c r="B26" s="182"/>
      <c r="C26" s="231" t="s">
        <v>122</v>
      </c>
      <c r="D26" s="232"/>
      <c r="E26" s="232"/>
      <c r="F26" s="232"/>
      <c r="G26" s="233"/>
      <c r="I26" s="183"/>
      <c r="K26" s="183"/>
      <c r="L26" s="184" t="s">
        <v>122</v>
      </c>
      <c r="O26" s="172">
        <v>3</v>
      </c>
    </row>
    <row r="27" spans="1:80" x14ac:dyDescent="0.2">
      <c r="A27" s="173">
        <v>9</v>
      </c>
      <c r="B27" s="174" t="s">
        <v>123</v>
      </c>
      <c r="C27" s="175" t="s">
        <v>124</v>
      </c>
      <c r="D27" s="176" t="s">
        <v>119</v>
      </c>
      <c r="E27" s="177">
        <v>16</v>
      </c>
      <c r="F27" s="177">
        <v>0</v>
      </c>
      <c r="G27" s="178">
        <f>E27*F27</f>
        <v>0</v>
      </c>
      <c r="H27" s="179">
        <v>0</v>
      </c>
      <c r="I27" s="180">
        <f>E27*H27</f>
        <v>0</v>
      </c>
      <c r="J27" s="179"/>
      <c r="K27" s="180">
        <f>E27*J27</f>
        <v>0</v>
      </c>
      <c r="O27" s="172">
        <v>2</v>
      </c>
      <c r="AA27" s="145">
        <v>12</v>
      </c>
      <c r="AB27" s="145">
        <v>0</v>
      </c>
      <c r="AC27" s="145">
        <v>2</v>
      </c>
      <c r="AZ27" s="145">
        <v>2</v>
      </c>
      <c r="BA27" s="145">
        <f>IF(AZ27=1,G27,0)</f>
        <v>0</v>
      </c>
      <c r="BB27" s="145">
        <f>IF(AZ27=2,G27,0)</f>
        <v>0</v>
      </c>
      <c r="BC27" s="145">
        <f>IF(AZ27=3,G27,0)</f>
        <v>0</v>
      </c>
      <c r="BD27" s="145">
        <f>IF(AZ27=4,G27,0)</f>
        <v>0</v>
      </c>
      <c r="BE27" s="145">
        <f>IF(AZ27=5,G27,0)</f>
        <v>0</v>
      </c>
      <c r="CA27" s="172">
        <v>12</v>
      </c>
      <c r="CB27" s="172">
        <v>0</v>
      </c>
    </row>
    <row r="28" spans="1:80" x14ac:dyDescent="0.2">
      <c r="A28" s="181"/>
      <c r="B28" s="182"/>
      <c r="C28" s="231" t="s">
        <v>125</v>
      </c>
      <c r="D28" s="232"/>
      <c r="E28" s="232"/>
      <c r="F28" s="232"/>
      <c r="G28" s="233"/>
      <c r="I28" s="183"/>
      <c r="K28" s="183"/>
      <c r="L28" s="184" t="s">
        <v>125</v>
      </c>
      <c r="O28" s="172">
        <v>3</v>
      </c>
    </row>
    <row r="29" spans="1:80" x14ac:dyDescent="0.2">
      <c r="A29" s="181"/>
      <c r="B29" s="182"/>
      <c r="C29" s="231" t="s">
        <v>126</v>
      </c>
      <c r="D29" s="232"/>
      <c r="E29" s="232"/>
      <c r="F29" s="232"/>
      <c r="G29" s="233"/>
      <c r="I29" s="183"/>
      <c r="K29" s="183"/>
      <c r="L29" s="184" t="s">
        <v>126</v>
      </c>
      <c r="O29" s="172">
        <v>3</v>
      </c>
    </row>
    <row r="30" spans="1:80" x14ac:dyDescent="0.2">
      <c r="A30" s="181"/>
      <c r="B30" s="182"/>
      <c r="C30" s="231" t="s">
        <v>127</v>
      </c>
      <c r="D30" s="232"/>
      <c r="E30" s="232"/>
      <c r="F30" s="232"/>
      <c r="G30" s="233"/>
      <c r="I30" s="183"/>
      <c r="K30" s="183"/>
      <c r="L30" s="184" t="s">
        <v>127</v>
      </c>
      <c r="O30" s="172">
        <v>3</v>
      </c>
    </row>
    <row r="31" spans="1:80" x14ac:dyDescent="0.2">
      <c r="A31" s="181"/>
      <c r="B31" s="182"/>
      <c r="C31" s="231" t="s">
        <v>128</v>
      </c>
      <c r="D31" s="232"/>
      <c r="E31" s="232"/>
      <c r="F31" s="232"/>
      <c r="G31" s="233"/>
      <c r="I31" s="183"/>
      <c r="K31" s="183"/>
      <c r="L31" s="184" t="s">
        <v>128</v>
      </c>
      <c r="O31" s="172">
        <v>3</v>
      </c>
    </row>
    <row r="32" spans="1:80" x14ac:dyDescent="0.2">
      <c r="A32" s="181"/>
      <c r="B32" s="182"/>
      <c r="C32" s="231" t="s">
        <v>121</v>
      </c>
      <c r="D32" s="232"/>
      <c r="E32" s="232"/>
      <c r="F32" s="232"/>
      <c r="G32" s="233"/>
      <c r="I32" s="183"/>
      <c r="K32" s="183"/>
      <c r="L32" s="184" t="s">
        <v>121</v>
      </c>
      <c r="O32" s="172">
        <v>3</v>
      </c>
    </row>
    <row r="33" spans="1:80" x14ac:dyDescent="0.2">
      <c r="A33" s="181"/>
      <c r="B33" s="182"/>
      <c r="C33" s="231" t="s">
        <v>129</v>
      </c>
      <c r="D33" s="232"/>
      <c r="E33" s="232"/>
      <c r="F33" s="232"/>
      <c r="G33" s="233"/>
      <c r="I33" s="183"/>
      <c r="K33" s="183"/>
      <c r="L33" s="184" t="s">
        <v>129</v>
      </c>
      <c r="O33" s="172">
        <v>3</v>
      </c>
    </row>
    <row r="34" spans="1:80" x14ac:dyDescent="0.2">
      <c r="A34" s="181"/>
      <c r="B34" s="182"/>
      <c r="C34" s="231" t="s">
        <v>130</v>
      </c>
      <c r="D34" s="232"/>
      <c r="E34" s="232"/>
      <c r="F34" s="232"/>
      <c r="G34" s="233"/>
      <c r="I34" s="183"/>
      <c r="K34" s="183"/>
      <c r="L34" s="184" t="s">
        <v>130</v>
      </c>
      <c r="O34" s="172">
        <v>3</v>
      </c>
    </row>
    <row r="35" spans="1:80" ht="22.5" x14ac:dyDescent="0.2">
      <c r="A35" s="173">
        <v>10</v>
      </c>
      <c r="B35" s="174" t="s">
        <v>131</v>
      </c>
      <c r="C35" s="175" t="s">
        <v>132</v>
      </c>
      <c r="D35" s="176" t="s">
        <v>119</v>
      </c>
      <c r="E35" s="177">
        <v>2</v>
      </c>
      <c r="F35" s="177">
        <v>0</v>
      </c>
      <c r="G35" s="178">
        <f>E35*F35</f>
        <v>0</v>
      </c>
      <c r="H35" s="179">
        <v>0</v>
      </c>
      <c r="I35" s="180">
        <f>E35*H35</f>
        <v>0</v>
      </c>
      <c r="J35" s="179"/>
      <c r="K35" s="180">
        <f>E35*J35</f>
        <v>0</v>
      </c>
      <c r="O35" s="172">
        <v>2</v>
      </c>
      <c r="AA35" s="145">
        <v>12</v>
      </c>
      <c r="AB35" s="145">
        <v>0</v>
      </c>
      <c r="AC35" s="145">
        <v>3</v>
      </c>
      <c r="AZ35" s="145">
        <v>2</v>
      </c>
      <c r="BA35" s="145">
        <f>IF(AZ35=1,G35,0)</f>
        <v>0</v>
      </c>
      <c r="BB35" s="145">
        <f>IF(AZ35=2,G35,0)</f>
        <v>0</v>
      </c>
      <c r="BC35" s="145">
        <f>IF(AZ35=3,G35,0)</f>
        <v>0</v>
      </c>
      <c r="BD35" s="145">
        <f>IF(AZ35=4,G35,0)</f>
        <v>0</v>
      </c>
      <c r="BE35" s="145">
        <f>IF(AZ35=5,G35,0)</f>
        <v>0</v>
      </c>
      <c r="CA35" s="172">
        <v>12</v>
      </c>
      <c r="CB35" s="172">
        <v>0</v>
      </c>
    </row>
    <row r="36" spans="1:80" x14ac:dyDescent="0.2">
      <c r="A36" s="181"/>
      <c r="B36" s="182"/>
      <c r="C36" s="231" t="s">
        <v>133</v>
      </c>
      <c r="D36" s="232"/>
      <c r="E36" s="232"/>
      <c r="F36" s="232"/>
      <c r="G36" s="233"/>
      <c r="I36" s="183"/>
      <c r="K36" s="183"/>
      <c r="L36" s="184" t="s">
        <v>133</v>
      </c>
      <c r="O36" s="172">
        <v>3</v>
      </c>
    </row>
    <row r="37" spans="1:80" x14ac:dyDescent="0.2">
      <c r="A37" s="181"/>
      <c r="B37" s="182"/>
      <c r="C37" s="231" t="s">
        <v>134</v>
      </c>
      <c r="D37" s="232"/>
      <c r="E37" s="232"/>
      <c r="F37" s="232"/>
      <c r="G37" s="233"/>
      <c r="I37" s="183"/>
      <c r="K37" s="183"/>
      <c r="L37" s="184" t="s">
        <v>134</v>
      </c>
      <c r="O37" s="172">
        <v>3</v>
      </c>
    </row>
    <row r="38" spans="1:80" x14ac:dyDescent="0.2">
      <c r="A38" s="181"/>
      <c r="B38" s="182"/>
      <c r="C38" s="231" t="s">
        <v>135</v>
      </c>
      <c r="D38" s="232"/>
      <c r="E38" s="232"/>
      <c r="F38" s="232"/>
      <c r="G38" s="233"/>
      <c r="I38" s="183"/>
      <c r="K38" s="183"/>
      <c r="L38" s="184" t="s">
        <v>135</v>
      </c>
      <c r="O38" s="172">
        <v>3</v>
      </c>
    </row>
    <row r="39" spans="1:80" x14ac:dyDescent="0.2">
      <c r="A39" s="181"/>
      <c r="B39" s="182"/>
      <c r="C39" s="231" t="s">
        <v>136</v>
      </c>
      <c r="D39" s="232"/>
      <c r="E39" s="232"/>
      <c r="F39" s="232"/>
      <c r="G39" s="233"/>
      <c r="I39" s="183"/>
      <c r="K39" s="183"/>
      <c r="L39" s="184" t="s">
        <v>136</v>
      </c>
      <c r="O39" s="172">
        <v>3</v>
      </c>
    </row>
    <row r="40" spans="1:80" ht="22.5" x14ac:dyDescent="0.2">
      <c r="A40" s="173">
        <v>11</v>
      </c>
      <c r="B40" s="174" t="s">
        <v>137</v>
      </c>
      <c r="C40" s="175" t="s">
        <v>138</v>
      </c>
      <c r="D40" s="176" t="s">
        <v>119</v>
      </c>
      <c r="E40" s="177">
        <v>4</v>
      </c>
      <c r="F40" s="177">
        <v>0</v>
      </c>
      <c r="G40" s="178">
        <f>E40*F40</f>
        <v>0</v>
      </c>
      <c r="H40" s="179">
        <v>0</v>
      </c>
      <c r="I40" s="180">
        <f>E40*H40</f>
        <v>0</v>
      </c>
      <c r="J40" s="179"/>
      <c r="K40" s="180">
        <f>E40*J40</f>
        <v>0</v>
      </c>
      <c r="O40" s="172">
        <v>2</v>
      </c>
      <c r="AA40" s="145">
        <v>12</v>
      </c>
      <c r="AB40" s="145">
        <v>0</v>
      </c>
      <c r="AC40" s="145">
        <v>4</v>
      </c>
      <c r="AZ40" s="145">
        <v>2</v>
      </c>
      <c r="BA40" s="145">
        <f>IF(AZ40=1,G40,0)</f>
        <v>0</v>
      </c>
      <c r="BB40" s="145">
        <f>IF(AZ40=2,G40,0)</f>
        <v>0</v>
      </c>
      <c r="BC40" s="145">
        <f>IF(AZ40=3,G40,0)</f>
        <v>0</v>
      </c>
      <c r="BD40" s="145">
        <f>IF(AZ40=4,G40,0)</f>
        <v>0</v>
      </c>
      <c r="BE40" s="145">
        <f>IF(AZ40=5,G40,0)</f>
        <v>0</v>
      </c>
      <c r="CA40" s="172">
        <v>12</v>
      </c>
      <c r="CB40" s="172">
        <v>0</v>
      </c>
    </row>
    <row r="41" spans="1:80" x14ac:dyDescent="0.2">
      <c r="A41" s="181"/>
      <c r="B41" s="182"/>
      <c r="C41" s="231" t="s">
        <v>139</v>
      </c>
      <c r="D41" s="232"/>
      <c r="E41" s="232"/>
      <c r="F41" s="232"/>
      <c r="G41" s="233"/>
      <c r="I41" s="183"/>
      <c r="K41" s="183"/>
      <c r="L41" s="184" t="s">
        <v>139</v>
      </c>
      <c r="O41" s="172">
        <v>3</v>
      </c>
    </row>
    <row r="42" spans="1:80" x14ac:dyDescent="0.2">
      <c r="A42" s="181"/>
      <c r="B42" s="182"/>
      <c r="C42" s="231" t="s">
        <v>140</v>
      </c>
      <c r="D42" s="232"/>
      <c r="E42" s="232"/>
      <c r="F42" s="232"/>
      <c r="G42" s="233"/>
      <c r="I42" s="183"/>
      <c r="K42" s="183"/>
      <c r="L42" s="184" t="s">
        <v>140</v>
      </c>
      <c r="O42" s="172">
        <v>3</v>
      </c>
    </row>
    <row r="43" spans="1:80" x14ac:dyDescent="0.2">
      <c r="A43" s="181"/>
      <c r="B43" s="182"/>
      <c r="C43" s="231" t="s">
        <v>141</v>
      </c>
      <c r="D43" s="232"/>
      <c r="E43" s="232"/>
      <c r="F43" s="232"/>
      <c r="G43" s="233"/>
      <c r="I43" s="183"/>
      <c r="K43" s="183"/>
      <c r="L43" s="184" t="s">
        <v>141</v>
      </c>
      <c r="O43" s="172">
        <v>3</v>
      </c>
    </row>
    <row r="44" spans="1:80" x14ac:dyDescent="0.2">
      <c r="A44" s="181"/>
      <c r="B44" s="182"/>
      <c r="C44" s="231" t="s">
        <v>142</v>
      </c>
      <c r="D44" s="232"/>
      <c r="E44" s="232"/>
      <c r="F44" s="232"/>
      <c r="G44" s="233"/>
      <c r="I44" s="183"/>
      <c r="K44" s="183"/>
      <c r="L44" s="184" t="s">
        <v>142</v>
      </c>
      <c r="O44" s="172">
        <v>3</v>
      </c>
    </row>
    <row r="45" spans="1:80" ht="22.5" x14ac:dyDescent="0.2">
      <c r="A45" s="173">
        <v>12</v>
      </c>
      <c r="B45" s="174" t="s">
        <v>143</v>
      </c>
      <c r="C45" s="175" t="s">
        <v>144</v>
      </c>
      <c r="D45" s="176" t="s">
        <v>91</v>
      </c>
      <c r="E45" s="177">
        <v>424.3</v>
      </c>
      <c r="F45" s="177">
        <v>0</v>
      </c>
      <c r="G45" s="178">
        <f>E45*F45</f>
        <v>0</v>
      </c>
      <c r="H45" s="179">
        <v>6.4700000000000001E-3</v>
      </c>
      <c r="I45" s="180">
        <f>E45*H45</f>
        <v>2.7452209999999999</v>
      </c>
      <c r="J45" s="179"/>
      <c r="K45" s="180">
        <f>E45*J45</f>
        <v>0</v>
      </c>
      <c r="O45" s="172">
        <v>2</v>
      </c>
      <c r="AA45" s="145">
        <v>12</v>
      </c>
      <c r="AB45" s="145">
        <v>0</v>
      </c>
      <c r="AC45" s="145">
        <v>10</v>
      </c>
      <c r="AZ45" s="145">
        <v>2</v>
      </c>
      <c r="BA45" s="145">
        <f>IF(AZ45=1,G45,0)</f>
        <v>0</v>
      </c>
      <c r="BB45" s="145">
        <f>IF(AZ45=2,G45,0)</f>
        <v>0</v>
      </c>
      <c r="BC45" s="145">
        <f>IF(AZ45=3,G45,0)</f>
        <v>0</v>
      </c>
      <c r="BD45" s="145">
        <f>IF(AZ45=4,G45,0)</f>
        <v>0</v>
      </c>
      <c r="BE45" s="145">
        <f>IF(AZ45=5,G45,0)</f>
        <v>0</v>
      </c>
      <c r="CA45" s="172">
        <v>12</v>
      </c>
      <c r="CB45" s="172">
        <v>0</v>
      </c>
    </row>
    <row r="46" spans="1:80" x14ac:dyDescent="0.2">
      <c r="A46" s="181"/>
      <c r="B46" s="182"/>
      <c r="C46" s="231" t="s">
        <v>145</v>
      </c>
      <c r="D46" s="232"/>
      <c r="E46" s="232"/>
      <c r="F46" s="232"/>
      <c r="G46" s="233"/>
      <c r="I46" s="183"/>
      <c r="K46" s="183"/>
      <c r="L46" s="184" t="s">
        <v>145</v>
      </c>
      <c r="O46" s="172">
        <v>3</v>
      </c>
    </row>
    <row r="47" spans="1:80" x14ac:dyDescent="0.2">
      <c r="A47" s="181"/>
      <c r="B47" s="182"/>
      <c r="C47" s="231" t="s">
        <v>146</v>
      </c>
      <c r="D47" s="232"/>
      <c r="E47" s="232"/>
      <c r="F47" s="232"/>
      <c r="G47" s="233"/>
      <c r="I47" s="183"/>
      <c r="K47" s="183"/>
      <c r="L47" s="184" t="s">
        <v>146</v>
      </c>
      <c r="O47" s="172">
        <v>3</v>
      </c>
    </row>
    <row r="48" spans="1:80" x14ac:dyDescent="0.2">
      <c r="A48" s="181"/>
      <c r="B48" s="182"/>
      <c r="C48" s="231" t="s">
        <v>147</v>
      </c>
      <c r="D48" s="232"/>
      <c r="E48" s="232"/>
      <c r="F48" s="232"/>
      <c r="G48" s="233"/>
      <c r="I48" s="183"/>
      <c r="K48" s="183"/>
      <c r="L48" s="184" t="s">
        <v>147</v>
      </c>
      <c r="O48" s="172">
        <v>3</v>
      </c>
    </row>
    <row r="49" spans="1:80" x14ac:dyDescent="0.2">
      <c r="A49" s="181"/>
      <c r="B49" s="182"/>
      <c r="C49" s="231" t="s">
        <v>148</v>
      </c>
      <c r="D49" s="232"/>
      <c r="E49" s="232"/>
      <c r="F49" s="232"/>
      <c r="G49" s="233"/>
      <c r="I49" s="183"/>
      <c r="K49" s="183"/>
      <c r="L49" s="184" t="s">
        <v>148</v>
      </c>
      <c r="O49" s="172">
        <v>3</v>
      </c>
    </row>
    <row r="50" spans="1:80" x14ac:dyDescent="0.2">
      <c r="A50" s="181"/>
      <c r="B50" s="182"/>
      <c r="C50" s="231" t="s">
        <v>149</v>
      </c>
      <c r="D50" s="232"/>
      <c r="E50" s="232"/>
      <c r="F50" s="232"/>
      <c r="G50" s="233"/>
      <c r="I50" s="183"/>
      <c r="K50" s="183"/>
      <c r="L50" s="184" t="s">
        <v>149</v>
      </c>
      <c r="O50" s="172">
        <v>3</v>
      </c>
    </row>
    <row r="51" spans="1:80" x14ac:dyDescent="0.2">
      <c r="A51" s="181"/>
      <c r="B51" s="182"/>
      <c r="C51" s="231" t="s">
        <v>150</v>
      </c>
      <c r="D51" s="232"/>
      <c r="E51" s="232"/>
      <c r="F51" s="232"/>
      <c r="G51" s="233"/>
      <c r="I51" s="183"/>
      <c r="K51" s="183"/>
      <c r="L51" s="184" t="s">
        <v>150</v>
      </c>
      <c r="O51" s="172">
        <v>3</v>
      </c>
    </row>
    <row r="52" spans="1:80" x14ac:dyDescent="0.2">
      <c r="A52" s="181"/>
      <c r="B52" s="182"/>
      <c r="C52" s="231" t="s">
        <v>151</v>
      </c>
      <c r="D52" s="232"/>
      <c r="E52" s="232"/>
      <c r="F52" s="232"/>
      <c r="G52" s="233"/>
      <c r="I52" s="183"/>
      <c r="K52" s="183"/>
      <c r="L52" s="184" t="s">
        <v>151</v>
      </c>
      <c r="O52" s="172">
        <v>3</v>
      </c>
    </row>
    <row r="53" spans="1:80" x14ac:dyDescent="0.2">
      <c r="A53" s="181"/>
      <c r="B53" s="182"/>
      <c r="C53" s="231" t="s">
        <v>152</v>
      </c>
      <c r="D53" s="232"/>
      <c r="E53" s="232"/>
      <c r="F53" s="232"/>
      <c r="G53" s="233"/>
      <c r="I53" s="183"/>
      <c r="K53" s="183"/>
      <c r="L53" s="184" t="s">
        <v>152</v>
      </c>
      <c r="O53" s="172">
        <v>3</v>
      </c>
    </row>
    <row r="54" spans="1:80" x14ac:dyDescent="0.2">
      <c r="A54" s="181"/>
      <c r="B54" s="182"/>
      <c r="C54" s="231" t="s">
        <v>153</v>
      </c>
      <c r="D54" s="232"/>
      <c r="E54" s="232"/>
      <c r="F54" s="232"/>
      <c r="G54" s="233"/>
      <c r="I54" s="183"/>
      <c r="K54" s="183"/>
      <c r="L54" s="184" t="s">
        <v>153</v>
      </c>
      <c r="O54" s="172">
        <v>3</v>
      </c>
    </row>
    <row r="55" spans="1:80" x14ac:dyDescent="0.2">
      <c r="A55" s="181"/>
      <c r="B55" s="182"/>
      <c r="C55" s="231" t="s">
        <v>154</v>
      </c>
      <c r="D55" s="232"/>
      <c r="E55" s="232"/>
      <c r="F55" s="232"/>
      <c r="G55" s="233"/>
      <c r="I55" s="183"/>
      <c r="K55" s="183"/>
      <c r="L55" s="184" t="s">
        <v>154</v>
      </c>
      <c r="O55" s="172">
        <v>3</v>
      </c>
    </row>
    <row r="56" spans="1:80" x14ac:dyDescent="0.2">
      <c r="A56" s="181"/>
      <c r="B56" s="182"/>
      <c r="C56" s="231" t="s">
        <v>155</v>
      </c>
      <c r="D56" s="232"/>
      <c r="E56" s="232"/>
      <c r="F56" s="232"/>
      <c r="G56" s="233"/>
      <c r="I56" s="183"/>
      <c r="K56" s="183"/>
      <c r="L56" s="184" t="s">
        <v>155</v>
      </c>
      <c r="O56" s="172">
        <v>3</v>
      </c>
    </row>
    <row r="57" spans="1:80" x14ac:dyDescent="0.2">
      <c r="A57" s="181"/>
      <c r="B57" s="182"/>
      <c r="C57" s="231" t="s">
        <v>156</v>
      </c>
      <c r="D57" s="232"/>
      <c r="E57" s="232"/>
      <c r="F57" s="232"/>
      <c r="G57" s="233"/>
      <c r="I57" s="183"/>
      <c r="K57" s="183"/>
      <c r="L57" s="184" t="s">
        <v>156</v>
      </c>
      <c r="O57" s="172">
        <v>3</v>
      </c>
    </row>
    <row r="58" spans="1:80" x14ac:dyDescent="0.2">
      <c r="A58" s="181"/>
      <c r="B58" s="182"/>
      <c r="C58" s="231" t="s">
        <v>157</v>
      </c>
      <c r="D58" s="232"/>
      <c r="E58" s="232"/>
      <c r="F58" s="232"/>
      <c r="G58" s="233"/>
      <c r="I58" s="183"/>
      <c r="K58" s="183"/>
      <c r="L58" s="184" t="s">
        <v>157</v>
      </c>
      <c r="O58" s="172">
        <v>3</v>
      </c>
    </row>
    <row r="59" spans="1:80" x14ac:dyDescent="0.2">
      <c r="A59" s="173">
        <v>13</v>
      </c>
      <c r="B59" s="174" t="s">
        <v>158</v>
      </c>
      <c r="C59" s="175" t="s">
        <v>159</v>
      </c>
      <c r="D59" s="176" t="s">
        <v>3</v>
      </c>
      <c r="E59" s="177"/>
      <c r="F59" s="177">
        <v>0</v>
      </c>
      <c r="G59" s="178">
        <f>E59*F59</f>
        <v>0</v>
      </c>
      <c r="H59" s="179">
        <v>0</v>
      </c>
      <c r="I59" s="180">
        <f>E59*H59</f>
        <v>0</v>
      </c>
      <c r="J59" s="179"/>
      <c r="K59" s="180">
        <f>E59*J59</f>
        <v>0</v>
      </c>
      <c r="O59" s="172">
        <v>2</v>
      </c>
      <c r="AA59" s="145">
        <v>7</v>
      </c>
      <c r="AB59" s="145">
        <v>1002</v>
      </c>
      <c r="AC59" s="145">
        <v>5</v>
      </c>
      <c r="AZ59" s="145">
        <v>2</v>
      </c>
      <c r="BA59" s="145">
        <f>IF(AZ59=1,G59,0)</f>
        <v>0</v>
      </c>
      <c r="BB59" s="145">
        <f>IF(AZ59=2,G59,0)</f>
        <v>0</v>
      </c>
      <c r="BC59" s="145">
        <f>IF(AZ59=3,G59,0)</f>
        <v>0</v>
      </c>
      <c r="BD59" s="145">
        <f>IF(AZ59=4,G59,0)</f>
        <v>0</v>
      </c>
      <c r="BE59" s="145">
        <f>IF(AZ59=5,G59,0)</f>
        <v>0</v>
      </c>
      <c r="CA59" s="172">
        <v>7</v>
      </c>
      <c r="CB59" s="172">
        <v>1002</v>
      </c>
    </row>
    <row r="60" spans="1:80" x14ac:dyDescent="0.2">
      <c r="A60" s="191"/>
      <c r="B60" s="192" t="s">
        <v>76</v>
      </c>
      <c r="C60" s="193" t="s">
        <v>116</v>
      </c>
      <c r="D60" s="194"/>
      <c r="E60" s="195"/>
      <c r="F60" s="196"/>
      <c r="G60" s="197">
        <f>SUM(G22:G59)</f>
        <v>0</v>
      </c>
      <c r="H60" s="198"/>
      <c r="I60" s="199">
        <f>SUM(I22:I59)</f>
        <v>2.7452209999999999</v>
      </c>
      <c r="J60" s="198"/>
      <c r="K60" s="199">
        <f>SUM(K22:K59)</f>
        <v>0</v>
      </c>
      <c r="O60" s="172">
        <v>4</v>
      </c>
      <c r="BA60" s="200">
        <f>SUM(BA22:BA59)</f>
        <v>0</v>
      </c>
      <c r="BB60" s="200">
        <f>SUM(BB22:BB59)</f>
        <v>0</v>
      </c>
      <c r="BC60" s="200">
        <f>SUM(BC22:BC59)</f>
        <v>0</v>
      </c>
      <c r="BD60" s="200">
        <f>SUM(BD22:BD59)</f>
        <v>0</v>
      </c>
      <c r="BE60" s="200">
        <f>SUM(BE22:BE59)</f>
        <v>0</v>
      </c>
    </row>
    <row r="61" spans="1:80" x14ac:dyDescent="0.2">
      <c r="A61" s="162" t="s">
        <v>74</v>
      </c>
      <c r="B61" s="163" t="s">
        <v>160</v>
      </c>
      <c r="C61" s="164" t="s">
        <v>161</v>
      </c>
      <c r="D61" s="165"/>
      <c r="E61" s="166"/>
      <c r="F61" s="166"/>
      <c r="G61" s="167"/>
      <c r="H61" s="168"/>
      <c r="I61" s="169"/>
      <c r="J61" s="170"/>
      <c r="K61" s="171"/>
      <c r="O61" s="172">
        <v>1</v>
      </c>
    </row>
    <row r="62" spans="1:80" x14ac:dyDescent="0.2">
      <c r="A62" s="173">
        <v>14</v>
      </c>
      <c r="B62" s="174" t="s">
        <v>163</v>
      </c>
      <c r="C62" s="175" t="s">
        <v>164</v>
      </c>
      <c r="D62" s="176" t="s">
        <v>91</v>
      </c>
      <c r="E62" s="177">
        <v>10</v>
      </c>
      <c r="F62" s="177">
        <v>0</v>
      </c>
      <c r="G62" s="178">
        <f>E62*F62</f>
        <v>0</v>
      </c>
      <c r="H62" s="179">
        <v>1.0000000000000001E-5</v>
      </c>
      <c r="I62" s="180">
        <f>E62*H62</f>
        <v>1E-4</v>
      </c>
      <c r="J62" s="179">
        <v>0</v>
      </c>
      <c r="K62" s="180">
        <f>E62*J62</f>
        <v>0</v>
      </c>
      <c r="O62" s="172">
        <v>2</v>
      </c>
      <c r="AA62" s="145">
        <v>1</v>
      </c>
      <c r="AB62" s="145">
        <v>7</v>
      </c>
      <c r="AC62" s="145">
        <v>7</v>
      </c>
      <c r="AZ62" s="145">
        <v>2</v>
      </c>
      <c r="BA62" s="145">
        <f>IF(AZ62=1,G62,0)</f>
        <v>0</v>
      </c>
      <c r="BB62" s="145">
        <f>IF(AZ62=2,G62,0)</f>
        <v>0</v>
      </c>
      <c r="BC62" s="145">
        <f>IF(AZ62=3,G62,0)</f>
        <v>0</v>
      </c>
      <c r="BD62" s="145">
        <f>IF(AZ62=4,G62,0)</f>
        <v>0</v>
      </c>
      <c r="BE62" s="145">
        <f>IF(AZ62=5,G62,0)</f>
        <v>0</v>
      </c>
      <c r="CA62" s="172">
        <v>1</v>
      </c>
      <c r="CB62" s="172">
        <v>7</v>
      </c>
    </row>
    <row r="63" spans="1:80" x14ac:dyDescent="0.2">
      <c r="A63" s="181"/>
      <c r="B63" s="185"/>
      <c r="C63" s="234" t="s">
        <v>165</v>
      </c>
      <c r="D63" s="235"/>
      <c r="E63" s="186">
        <v>10</v>
      </c>
      <c r="F63" s="187"/>
      <c r="G63" s="188"/>
      <c r="H63" s="189"/>
      <c r="I63" s="183"/>
      <c r="J63" s="190"/>
      <c r="K63" s="183"/>
      <c r="M63" s="184" t="s">
        <v>165</v>
      </c>
      <c r="O63" s="172"/>
    </row>
    <row r="64" spans="1:80" x14ac:dyDescent="0.2">
      <c r="A64" s="173">
        <v>15</v>
      </c>
      <c r="B64" s="174" t="s">
        <v>166</v>
      </c>
      <c r="C64" s="175" t="s">
        <v>167</v>
      </c>
      <c r="D64" s="176" t="s">
        <v>91</v>
      </c>
      <c r="E64" s="177">
        <v>10</v>
      </c>
      <c r="F64" s="177">
        <v>0</v>
      </c>
      <c r="G64" s="178">
        <f>E64*F64</f>
        <v>0</v>
      </c>
      <c r="H64" s="179">
        <v>3.1E-4</v>
      </c>
      <c r="I64" s="180">
        <f>E64*H64</f>
        <v>3.0999999999999999E-3</v>
      </c>
      <c r="J64" s="179">
        <v>0</v>
      </c>
      <c r="K64" s="180">
        <f>E64*J64</f>
        <v>0</v>
      </c>
      <c r="O64" s="172">
        <v>2</v>
      </c>
      <c r="AA64" s="145">
        <v>1</v>
      </c>
      <c r="AB64" s="145">
        <v>7</v>
      </c>
      <c r="AC64" s="145">
        <v>7</v>
      </c>
      <c r="AZ64" s="145">
        <v>2</v>
      </c>
      <c r="BA64" s="145">
        <f>IF(AZ64=1,G64,0)</f>
        <v>0</v>
      </c>
      <c r="BB64" s="145">
        <f>IF(AZ64=2,G64,0)</f>
        <v>0</v>
      </c>
      <c r="BC64" s="145">
        <f>IF(AZ64=3,G64,0)</f>
        <v>0</v>
      </c>
      <c r="BD64" s="145">
        <f>IF(AZ64=4,G64,0)</f>
        <v>0</v>
      </c>
      <c r="BE64" s="145">
        <f>IF(AZ64=5,G64,0)</f>
        <v>0</v>
      </c>
      <c r="CA64" s="172">
        <v>1</v>
      </c>
      <c r="CB64" s="172">
        <v>7</v>
      </c>
    </row>
    <row r="65" spans="1:80" x14ac:dyDescent="0.2">
      <c r="A65" s="181"/>
      <c r="B65" s="185"/>
      <c r="C65" s="234" t="s">
        <v>165</v>
      </c>
      <c r="D65" s="235"/>
      <c r="E65" s="186">
        <v>10</v>
      </c>
      <c r="F65" s="187"/>
      <c r="G65" s="188"/>
      <c r="H65" s="189"/>
      <c r="I65" s="183"/>
      <c r="J65" s="190"/>
      <c r="K65" s="183"/>
      <c r="M65" s="184" t="s">
        <v>165</v>
      </c>
      <c r="O65" s="172"/>
    </row>
    <row r="66" spans="1:80" x14ac:dyDescent="0.2">
      <c r="A66" s="173">
        <v>16</v>
      </c>
      <c r="B66" s="174" t="s">
        <v>168</v>
      </c>
      <c r="C66" s="175" t="s">
        <v>169</v>
      </c>
      <c r="D66" s="176" t="s">
        <v>91</v>
      </c>
      <c r="E66" s="177">
        <v>10</v>
      </c>
      <c r="F66" s="177">
        <v>0</v>
      </c>
      <c r="G66" s="178">
        <f>E66*F66</f>
        <v>0</v>
      </c>
      <c r="H66" s="179">
        <v>8.0000000000000007E-5</v>
      </c>
      <c r="I66" s="180">
        <f>E66*H66</f>
        <v>8.0000000000000004E-4</v>
      </c>
      <c r="J66" s="179">
        <v>0</v>
      </c>
      <c r="K66" s="180">
        <f>E66*J66</f>
        <v>0</v>
      </c>
      <c r="O66" s="172">
        <v>2</v>
      </c>
      <c r="AA66" s="145">
        <v>1</v>
      </c>
      <c r="AB66" s="145">
        <v>7</v>
      </c>
      <c r="AC66" s="145">
        <v>7</v>
      </c>
      <c r="AZ66" s="145">
        <v>2</v>
      </c>
      <c r="BA66" s="145">
        <f>IF(AZ66=1,G66,0)</f>
        <v>0</v>
      </c>
      <c r="BB66" s="145">
        <f>IF(AZ66=2,G66,0)</f>
        <v>0</v>
      </c>
      <c r="BC66" s="145">
        <f>IF(AZ66=3,G66,0)</f>
        <v>0</v>
      </c>
      <c r="BD66" s="145">
        <f>IF(AZ66=4,G66,0)</f>
        <v>0</v>
      </c>
      <c r="BE66" s="145">
        <f>IF(AZ66=5,G66,0)</f>
        <v>0</v>
      </c>
      <c r="CA66" s="172">
        <v>1</v>
      </c>
      <c r="CB66" s="172">
        <v>7</v>
      </c>
    </row>
    <row r="67" spans="1:80" x14ac:dyDescent="0.2">
      <c r="A67" s="191"/>
      <c r="B67" s="192" t="s">
        <v>76</v>
      </c>
      <c r="C67" s="193" t="s">
        <v>162</v>
      </c>
      <c r="D67" s="194"/>
      <c r="E67" s="195"/>
      <c r="F67" s="196"/>
      <c r="G67" s="197">
        <f>SUM(G61:G66)</f>
        <v>0</v>
      </c>
      <c r="H67" s="198"/>
      <c r="I67" s="199">
        <f>SUM(I61:I66)</f>
        <v>4.0000000000000001E-3</v>
      </c>
      <c r="J67" s="198"/>
      <c r="K67" s="199">
        <f>SUM(K61:K66)</f>
        <v>0</v>
      </c>
      <c r="O67" s="172">
        <v>4</v>
      </c>
      <c r="BA67" s="200">
        <f>SUM(BA61:BA66)</f>
        <v>0</v>
      </c>
      <c r="BB67" s="200">
        <f>SUM(BB61:BB66)</f>
        <v>0</v>
      </c>
      <c r="BC67" s="200">
        <f>SUM(BC61:BC66)</f>
        <v>0</v>
      </c>
      <c r="BD67" s="200">
        <f>SUM(BD61:BD66)</f>
        <v>0</v>
      </c>
      <c r="BE67" s="200">
        <f>SUM(BE61:BE66)</f>
        <v>0</v>
      </c>
    </row>
    <row r="68" spans="1:80" x14ac:dyDescent="0.2">
      <c r="A68" s="162" t="s">
        <v>74</v>
      </c>
      <c r="B68" s="163" t="s">
        <v>170</v>
      </c>
      <c r="C68" s="164" t="s">
        <v>171</v>
      </c>
      <c r="D68" s="165"/>
      <c r="E68" s="166"/>
      <c r="F68" s="166"/>
      <c r="G68" s="167"/>
      <c r="H68" s="168"/>
      <c r="I68" s="169"/>
      <c r="J68" s="170"/>
      <c r="K68" s="171"/>
      <c r="O68" s="172">
        <v>1</v>
      </c>
    </row>
    <row r="69" spans="1:80" x14ac:dyDescent="0.2">
      <c r="A69" s="173">
        <v>17</v>
      </c>
      <c r="B69" s="174" t="s">
        <v>173</v>
      </c>
      <c r="C69" s="175" t="s">
        <v>174</v>
      </c>
      <c r="D69" s="176" t="s">
        <v>91</v>
      </c>
      <c r="E69" s="177">
        <v>50</v>
      </c>
      <c r="F69" s="177">
        <v>0</v>
      </c>
      <c r="G69" s="178">
        <f>E69*F69</f>
        <v>0</v>
      </c>
      <c r="H69" s="179">
        <v>1.3999999999999999E-4</v>
      </c>
      <c r="I69" s="180">
        <f>E69*H69</f>
        <v>6.9999999999999993E-3</v>
      </c>
      <c r="J69" s="179">
        <v>0</v>
      </c>
      <c r="K69" s="180">
        <f>E69*J69</f>
        <v>0</v>
      </c>
      <c r="O69" s="172">
        <v>2</v>
      </c>
      <c r="AA69" s="145">
        <v>1</v>
      </c>
      <c r="AB69" s="145">
        <v>7</v>
      </c>
      <c r="AC69" s="145">
        <v>7</v>
      </c>
      <c r="AZ69" s="145">
        <v>2</v>
      </c>
      <c r="BA69" s="145">
        <f>IF(AZ69=1,G69,0)</f>
        <v>0</v>
      </c>
      <c r="BB69" s="145">
        <f>IF(AZ69=2,G69,0)</f>
        <v>0</v>
      </c>
      <c r="BC69" s="145">
        <f>IF(AZ69=3,G69,0)</f>
        <v>0</v>
      </c>
      <c r="BD69" s="145">
        <f>IF(AZ69=4,G69,0)</f>
        <v>0</v>
      </c>
      <c r="BE69" s="145">
        <f>IF(AZ69=5,G69,0)</f>
        <v>0</v>
      </c>
      <c r="CA69" s="172">
        <v>1</v>
      </c>
      <c r="CB69" s="172">
        <v>7</v>
      </c>
    </row>
    <row r="70" spans="1:80" x14ac:dyDescent="0.2">
      <c r="A70" s="191"/>
      <c r="B70" s="192" t="s">
        <v>76</v>
      </c>
      <c r="C70" s="193" t="s">
        <v>172</v>
      </c>
      <c r="D70" s="194"/>
      <c r="E70" s="195"/>
      <c r="F70" s="196"/>
      <c r="G70" s="197">
        <f>SUM(G68:G69)</f>
        <v>0</v>
      </c>
      <c r="H70" s="198"/>
      <c r="I70" s="199">
        <f>SUM(I68:I69)</f>
        <v>6.9999999999999993E-3</v>
      </c>
      <c r="J70" s="198"/>
      <c r="K70" s="199">
        <f>SUM(K68:K69)</f>
        <v>0</v>
      </c>
      <c r="O70" s="172">
        <v>4</v>
      </c>
      <c r="BA70" s="200">
        <f>SUM(BA68:BA69)</f>
        <v>0</v>
      </c>
      <c r="BB70" s="200">
        <f>SUM(BB68:BB69)</f>
        <v>0</v>
      </c>
      <c r="BC70" s="200">
        <f>SUM(BC68:BC69)</f>
        <v>0</v>
      </c>
      <c r="BD70" s="200">
        <f>SUM(BD68:BD69)</f>
        <v>0</v>
      </c>
      <c r="BE70" s="200">
        <f>SUM(BE68:BE69)</f>
        <v>0</v>
      </c>
    </row>
    <row r="71" spans="1:80" x14ac:dyDescent="0.2">
      <c r="A71" s="162" t="s">
        <v>74</v>
      </c>
      <c r="B71" s="163" t="s">
        <v>175</v>
      </c>
      <c r="C71" s="164" t="s">
        <v>176</v>
      </c>
      <c r="D71" s="165"/>
      <c r="E71" s="166"/>
      <c r="F71" s="166"/>
      <c r="G71" s="167"/>
      <c r="H71" s="168"/>
      <c r="I71" s="169"/>
      <c r="J71" s="170"/>
      <c r="K71" s="171"/>
      <c r="O71" s="172">
        <v>1</v>
      </c>
    </row>
    <row r="72" spans="1:80" x14ac:dyDescent="0.2">
      <c r="A72" s="173">
        <v>18</v>
      </c>
      <c r="B72" s="174" t="s">
        <v>178</v>
      </c>
      <c r="C72" s="175" t="s">
        <v>179</v>
      </c>
      <c r="D72" s="176" t="s">
        <v>119</v>
      </c>
      <c r="E72" s="177">
        <v>27</v>
      </c>
      <c r="F72" s="177">
        <v>0</v>
      </c>
      <c r="G72" s="178">
        <f>E72*F72</f>
        <v>0</v>
      </c>
      <c r="H72" s="179">
        <v>0</v>
      </c>
      <c r="I72" s="180">
        <f>E72*H72</f>
        <v>0</v>
      </c>
      <c r="J72" s="179"/>
      <c r="K72" s="180">
        <f>E72*J72</f>
        <v>0</v>
      </c>
      <c r="O72" s="172">
        <v>2</v>
      </c>
      <c r="AA72" s="145">
        <v>12</v>
      </c>
      <c r="AB72" s="145">
        <v>0</v>
      </c>
      <c r="AC72" s="145">
        <v>7</v>
      </c>
      <c r="AZ72" s="145">
        <v>4</v>
      </c>
      <c r="BA72" s="145">
        <f>IF(AZ72=1,G72,0)</f>
        <v>0</v>
      </c>
      <c r="BB72" s="145">
        <f>IF(AZ72=2,G72,0)</f>
        <v>0</v>
      </c>
      <c r="BC72" s="145">
        <f>IF(AZ72=3,G72,0)</f>
        <v>0</v>
      </c>
      <c r="BD72" s="145">
        <f>IF(AZ72=4,G72,0)</f>
        <v>0</v>
      </c>
      <c r="BE72" s="145">
        <f>IF(AZ72=5,G72,0)</f>
        <v>0</v>
      </c>
      <c r="CA72" s="172">
        <v>12</v>
      </c>
      <c r="CB72" s="172">
        <v>0</v>
      </c>
    </row>
    <row r="73" spans="1:80" ht="22.5" x14ac:dyDescent="0.2">
      <c r="A73" s="173">
        <v>19</v>
      </c>
      <c r="B73" s="174" t="s">
        <v>180</v>
      </c>
      <c r="C73" s="175" t="s">
        <v>181</v>
      </c>
      <c r="D73" s="176" t="s">
        <v>119</v>
      </c>
      <c r="E73" s="177">
        <v>12</v>
      </c>
      <c r="F73" s="177">
        <v>0</v>
      </c>
      <c r="G73" s="178">
        <f>E73*F73</f>
        <v>0</v>
      </c>
      <c r="H73" s="179">
        <v>0</v>
      </c>
      <c r="I73" s="180">
        <f>E73*H73</f>
        <v>0</v>
      </c>
      <c r="J73" s="179"/>
      <c r="K73" s="180">
        <f>E73*J73</f>
        <v>0</v>
      </c>
      <c r="O73" s="172">
        <v>2</v>
      </c>
      <c r="AA73" s="145">
        <v>12</v>
      </c>
      <c r="AB73" s="145">
        <v>0</v>
      </c>
      <c r="AC73" s="145">
        <v>5</v>
      </c>
      <c r="AZ73" s="145">
        <v>4</v>
      </c>
      <c r="BA73" s="145">
        <f>IF(AZ73=1,G73,0)</f>
        <v>0</v>
      </c>
      <c r="BB73" s="145">
        <f>IF(AZ73=2,G73,0)</f>
        <v>0</v>
      </c>
      <c r="BC73" s="145">
        <f>IF(AZ73=3,G73,0)</f>
        <v>0</v>
      </c>
      <c r="BD73" s="145">
        <f>IF(AZ73=4,G73,0)</f>
        <v>0</v>
      </c>
      <c r="BE73" s="145">
        <f>IF(AZ73=5,G73,0)</f>
        <v>0</v>
      </c>
      <c r="CA73" s="172">
        <v>12</v>
      </c>
      <c r="CB73" s="172">
        <v>0</v>
      </c>
    </row>
    <row r="74" spans="1:80" ht="22.5" x14ac:dyDescent="0.2">
      <c r="A74" s="173">
        <v>20</v>
      </c>
      <c r="B74" s="174" t="s">
        <v>182</v>
      </c>
      <c r="C74" s="175" t="s">
        <v>183</v>
      </c>
      <c r="D74" s="176" t="s">
        <v>119</v>
      </c>
      <c r="E74" s="177">
        <v>3</v>
      </c>
      <c r="F74" s="177">
        <v>0</v>
      </c>
      <c r="G74" s="178">
        <f>E74*F74</f>
        <v>0</v>
      </c>
      <c r="H74" s="179">
        <v>0</v>
      </c>
      <c r="I74" s="180">
        <f>E74*H74</f>
        <v>0</v>
      </c>
      <c r="J74" s="179"/>
      <c r="K74" s="180">
        <f>E74*J74</f>
        <v>0</v>
      </c>
      <c r="O74" s="172">
        <v>2</v>
      </c>
      <c r="AA74" s="145">
        <v>12</v>
      </c>
      <c r="AB74" s="145">
        <v>0</v>
      </c>
      <c r="AC74" s="145">
        <v>6</v>
      </c>
      <c r="AZ74" s="145">
        <v>4</v>
      </c>
      <c r="BA74" s="145">
        <f>IF(AZ74=1,G74,0)</f>
        <v>0</v>
      </c>
      <c r="BB74" s="145">
        <f>IF(AZ74=2,G74,0)</f>
        <v>0</v>
      </c>
      <c r="BC74" s="145">
        <f>IF(AZ74=3,G74,0)</f>
        <v>0</v>
      </c>
      <c r="BD74" s="145">
        <f>IF(AZ74=4,G74,0)</f>
        <v>0</v>
      </c>
      <c r="BE74" s="145">
        <f>IF(AZ74=5,G74,0)</f>
        <v>0</v>
      </c>
      <c r="CA74" s="172">
        <v>12</v>
      </c>
      <c r="CB74" s="172">
        <v>0</v>
      </c>
    </row>
    <row r="75" spans="1:80" x14ac:dyDescent="0.2">
      <c r="A75" s="181"/>
      <c r="B75" s="182"/>
      <c r="C75" s="231" t="s">
        <v>184</v>
      </c>
      <c r="D75" s="232"/>
      <c r="E75" s="232"/>
      <c r="F75" s="232"/>
      <c r="G75" s="233"/>
      <c r="I75" s="183"/>
      <c r="K75" s="183"/>
      <c r="L75" s="184" t="s">
        <v>184</v>
      </c>
      <c r="O75" s="172">
        <v>3</v>
      </c>
    </row>
    <row r="76" spans="1:80" ht="22.5" x14ac:dyDescent="0.2">
      <c r="A76" s="173">
        <v>21</v>
      </c>
      <c r="B76" s="174" t="s">
        <v>185</v>
      </c>
      <c r="C76" s="175" t="s">
        <v>186</v>
      </c>
      <c r="D76" s="176" t="s">
        <v>119</v>
      </c>
      <c r="E76" s="177">
        <v>4</v>
      </c>
      <c r="F76" s="177">
        <v>0</v>
      </c>
      <c r="G76" s="178">
        <f>E76*F76</f>
        <v>0</v>
      </c>
      <c r="H76" s="179">
        <v>0</v>
      </c>
      <c r="I76" s="180">
        <f>E76*H76</f>
        <v>0</v>
      </c>
      <c r="J76" s="179"/>
      <c r="K76" s="180">
        <f>E76*J76</f>
        <v>0</v>
      </c>
      <c r="O76" s="172">
        <v>2</v>
      </c>
      <c r="AA76" s="145">
        <v>12</v>
      </c>
      <c r="AB76" s="145">
        <v>0</v>
      </c>
      <c r="AC76" s="145">
        <v>16</v>
      </c>
      <c r="AZ76" s="145">
        <v>4</v>
      </c>
      <c r="BA76" s="145">
        <f>IF(AZ76=1,G76,0)</f>
        <v>0</v>
      </c>
      <c r="BB76" s="145">
        <f>IF(AZ76=2,G76,0)</f>
        <v>0</v>
      </c>
      <c r="BC76" s="145">
        <f>IF(AZ76=3,G76,0)</f>
        <v>0</v>
      </c>
      <c r="BD76" s="145">
        <f>IF(AZ76=4,G76,0)</f>
        <v>0</v>
      </c>
      <c r="BE76" s="145">
        <f>IF(AZ76=5,G76,0)</f>
        <v>0</v>
      </c>
      <c r="CA76" s="172">
        <v>12</v>
      </c>
      <c r="CB76" s="172">
        <v>0</v>
      </c>
    </row>
    <row r="77" spans="1:80" x14ac:dyDescent="0.2">
      <c r="A77" s="191"/>
      <c r="B77" s="192" t="s">
        <v>76</v>
      </c>
      <c r="C77" s="193" t="s">
        <v>177</v>
      </c>
      <c r="D77" s="194"/>
      <c r="E77" s="195"/>
      <c r="F77" s="196"/>
      <c r="G77" s="197">
        <f>SUM(G71:G76)</f>
        <v>0</v>
      </c>
      <c r="H77" s="198"/>
      <c r="I77" s="199">
        <f>SUM(I71:I76)</f>
        <v>0</v>
      </c>
      <c r="J77" s="198"/>
      <c r="K77" s="199">
        <f>SUM(K71:K76)</f>
        <v>0</v>
      </c>
      <c r="O77" s="172">
        <v>4</v>
      </c>
      <c r="BA77" s="200">
        <f>SUM(BA71:BA76)</f>
        <v>0</v>
      </c>
      <c r="BB77" s="200">
        <f>SUM(BB71:BB76)</f>
        <v>0</v>
      </c>
      <c r="BC77" s="200">
        <f>SUM(BC71:BC76)</f>
        <v>0</v>
      </c>
      <c r="BD77" s="200">
        <f>SUM(BD71:BD76)</f>
        <v>0</v>
      </c>
      <c r="BE77" s="200">
        <f>SUM(BE71:BE76)</f>
        <v>0</v>
      </c>
    </row>
    <row r="78" spans="1:80" x14ac:dyDescent="0.2">
      <c r="A78" s="162" t="s">
        <v>74</v>
      </c>
      <c r="B78" s="163" t="s">
        <v>187</v>
      </c>
      <c r="C78" s="164" t="s">
        <v>188</v>
      </c>
      <c r="D78" s="165"/>
      <c r="E78" s="166"/>
      <c r="F78" s="166"/>
      <c r="G78" s="167"/>
      <c r="H78" s="168"/>
      <c r="I78" s="169"/>
      <c r="J78" s="170"/>
      <c r="K78" s="171"/>
      <c r="O78" s="172">
        <v>1</v>
      </c>
    </row>
    <row r="79" spans="1:80" x14ac:dyDescent="0.2">
      <c r="A79" s="173">
        <v>22</v>
      </c>
      <c r="B79" s="174" t="s">
        <v>190</v>
      </c>
      <c r="C79" s="175" t="s">
        <v>191</v>
      </c>
      <c r="D79" s="176" t="s">
        <v>104</v>
      </c>
      <c r="E79" s="177">
        <v>13.853395000000001</v>
      </c>
      <c r="F79" s="177">
        <v>0</v>
      </c>
      <c r="G79" s="178">
        <f t="shared" ref="G79:G84" si="0">E79*F79</f>
        <v>0</v>
      </c>
      <c r="H79" s="179">
        <v>0</v>
      </c>
      <c r="I79" s="180">
        <f t="shared" ref="I79:I84" si="1">E79*H79</f>
        <v>0</v>
      </c>
      <c r="J79" s="179"/>
      <c r="K79" s="180">
        <f t="shared" ref="K79:K84" si="2">E79*J79</f>
        <v>0</v>
      </c>
      <c r="O79" s="172">
        <v>2</v>
      </c>
      <c r="AA79" s="145">
        <v>8</v>
      </c>
      <c r="AB79" s="145">
        <v>0</v>
      </c>
      <c r="AC79" s="145">
        <v>3</v>
      </c>
      <c r="AZ79" s="145">
        <v>1</v>
      </c>
      <c r="BA79" s="145">
        <f t="shared" ref="BA79:BA84" si="3">IF(AZ79=1,G79,0)</f>
        <v>0</v>
      </c>
      <c r="BB79" s="145">
        <f t="shared" ref="BB79:BB84" si="4">IF(AZ79=2,G79,0)</f>
        <v>0</v>
      </c>
      <c r="BC79" s="145">
        <f t="shared" ref="BC79:BC84" si="5">IF(AZ79=3,G79,0)</f>
        <v>0</v>
      </c>
      <c r="BD79" s="145">
        <f t="shared" ref="BD79:BD84" si="6">IF(AZ79=4,G79,0)</f>
        <v>0</v>
      </c>
      <c r="BE79" s="145">
        <f t="shared" ref="BE79:BE84" si="7">IF(AZ79=5,G79,0)</f>
        <v>0</v>
      </c>
      <c r="CA79" s="172">
        <v>8</v>
      </c>
      <c r="CB79" s="172">
        <v>0</v>
      </c>
    </row>
    <row r="80" spans="1:80" x14ac:dyDescent="0.2">
      <c r="A80" s="173">
        <v>23</v>
      </c>
      <c r="B80" s="174" t="s">
        <v>192</v>
      </c>
      <c r="C80" s="175" t="s">
        <v>193</v>
      </c>
      <c r="D80" s="176" t="s">
        <v>104</v>
      </c>
      <c r="E80" s="177">
        <v>13.853395000000001</v>
      </c>
      <c r="F80" s="177">
        <v>0</v>
      </c>
      <c r="G80" s="178">
        <f t="shared" si="0"/>
        <v>0</v>
      </c>
      <c r="H80" s="179">
        <v>0</v>
      </c>
      <c r="I80" s="180">
        <f t="shared" si="1"/>
        <v>0</v>
      </c>
      <c r="J80" s="179"/>
      <c r="K80" s="180">
        <f t="shared" si="2"/>
        <v>0</v>
      </c>
      <c r="O80" s="172">
        <v>2</v>
      </c>
      <c r="AA80" s="145">
        <v>8</v>
      </c>
      <c r="AB80" s="145">
        <v>0</v>
      </c>
      <c r="AC80" s="145">
        <v>3</v>
      </c>
      <c r="AZ80" s="145">
        <v>1</v>
      </c>
      <c r="BA80" s="145">
        <f t="shared" si="3"/>
        <v>0</v>
      </c>
      <c r="BB80" s="145">
        <f t="shared" si="4"/>
        <v>0</v>
      </c>
      <c r="BC80" s="145">
        <f t="shared" si="5"/>
        <v>0</v>
      </c>
      <c r="BD80" s="145">
        <f t="shared" si="6"/>
        <v>0</v>
      </c>
      <c r="BE80" s="145">
        <f t="shared" si="7"/>
        <v>0</v>
      </c>
      <c r="CA80" s="172">
        <v>8</v>
      </c>
      <c r="CB80" s="172">
        <v>0</v>
      </c>
    </row>
    <row r="81" spans="1:80" x14ac:dyDescent="0.2">
      <c r="A81" s="173">
        <v>24</v>
      </c>
      <c r="B81" s="174" t="s">
        <v>194</v>
      </c>
      <c r="C81" s="175" t="s">
        <v>195</v>
      </c>
      <c r="D81" s="176" t="s">
        <v>104</v>
      </c>
      <c r="E81" s="177">
        <v>401.74845499999998</v>
      </c>
      <c r="F81" s="177">
        <v>0</v>
      </c>
      <c r="G81" s="178">
        <f t="shared" si="0"/>
        <v>0</v>
      </c>
      <c r="H81" s="179">
        <v>0</v>
      </c>
      <c r="I81" s="180">
        <f t="shared" si="1"/>
        <v>0</v>
      </c>
      <c r="J81" s="179"/>
      <c r="K81" s="180">
        <f t="shared" si="2"/>
        <v>0</v>
      </c>
      <c r="O81" s="172">
        <v>2</v>
      </c>
      <c r="AA81" s="145">
        <v>8</v>
      </c>
      <c r="AB81" s="145">
        <v>0</v>
      </c>
      <c r="AC81" s="145">
        <v>3</v>
      </c>
      <c r="AZ81" s="145">
        <v>1</v>
      </c>
      <c r="BA81" s="145">
        <f t="shared" si="3"/>
        <v>0</v>
      </c>
      <c r="BB81" s="145">
        <f t="shared" si="4"/>
        <v>0</v>
      </c>
      <c r="BC81" s="145">
        <f t="shared" si="5"/>
        <v>0</v>
      </c>
      <c r="BD81" s="145">
        <f t="shared" si="6"/>
        <v>0</v>
      </c>
      <c r="BE81" s="145">
        <f t="shared" si="7"/>
        <v>0</v>
      </c>
      <c r="CA81" s="172">
        <v>8</v>
      </c>
      <c r="CB81" s="172">
        <v>0</v>
      </c>
    </row>
    <row r="82" spans="1:80" x14ac:dyDescent="0.2">
      <c r="A82" s="173">
        <v>25</v>
      </c>
      <c r="B82" s="174" t="s">
        <v>196</v>
      </c>
      <c r="C82" s="175" t="s">
        <v>197</v>
      </c>
      <c r="D82" s="176" t="s">
        <v>104</v>
      </c>
      <c r="E82" s="177">
        <v>13.853395000000001</v>
      </c>
      <c r="F82" s="177">
        <v>0</v>
      </c>
      <c r="G82" s="178">
        <f t="shared" si="0"/>
        <v>0</v>
      </c>
      <c r="H82" s="179">
        <v>0</v>
      </c>
      <c r="I82" s="180">
        <f t="shared" si="1"/>
        <v>0</v>
      </c>
      <c r="J82" s="179"/>
      <c r="K82" s="180">
        <f t="shared" si="2"/>
        <v>0</v>
      </c>
      <c r="O82" s="172">
        <v>2</v>
      </c>
      <c r="AA82" s="145">
        <v>8</v>
      </c>
      <c r="AB82" s="145">
        <v>0</v>
      </c>
      <c r="AC82" s="145">
        <v>3</v>
      </c>
      <c r="AZ82" s="145">
        <v>1</v>
      </c>
      <c r="BA82" s="145">
        <f t="shared" si="3"/>
        <v>0</v>
      </c>
      <c r="BB82" s="145">
        <f t="shared" si="4"/>
        <v>0</v>
      </c>
      <c r="BC82" s="145">
        <f t="shared" si="5"/>
        <v>0</v>
      </c>
      <c r="BD82" s="145">
        <f t="shared" si="6"/>
        <v>0</v>
      </c>
      <c r="BE82" s="145">
        <f t="shared" si="7"/>
        <v>0</v>
      </c>
      <c r="CA82" s="172">
        <v>8</v>
      </c>
      <c r="CB82" s="172">
        <v>0</v>
      </c>
    </row>
    <row r="83" spans="1:80" x14ac:dyDescent="0.2">
      <c r="A83" s="173">
        <v>26</v>
      </c>
      <c r="B83" s="174" t="s">
        <v>198</v>
      </c>
      <c r="C83" s="175" t="s">
        <v>199</v>
      </c>
      <c r="D83" s="176" t="s">
        <v>104</v>
      </c>
      <c r="E83" s="177">
        <v>110.82716000000001</v>
      </c>
      <c r="F83" s="177">
        <v>0</v>
      </c>
      <c r="G83" s="178">
        <f t="shared" si="0"/>
        <v>0</v>
      </c>
      <c r="H83" s="179">
        <v>0</v>
      </c>
      <c r="I83" s="180">
        <f t="shared" si="1"/>
        <v>0</v>
      </c>
      <c r="J83" s="179"/>
      <c r="K83" s="180">
        <f t="shared" si="2"/>
        <v>0</v>
      </c>
      <c r="O83" s="172">
        <v>2</v>
      </c>
      <c r="AA83" s="145">
        <v>8</v>
      </c>
      <c r="AB83" s="145">
        <v>0</v>
      </c>
      <c r="AC83" s="145">
        <v>3</v>
      </c>
      <c r="AZ83" s="145">
        <v>1</v>
      </c>
      <c r="BA83" s="145">
        <f t="shared" si="3"/>
        <v>0</v>
      </c>
      <c r="BB83" s="145">
        <f t="shared" si="4"/>
        <v>0</v>
      </c>
      <c r="BC83" s="145">
        <f t="shared" si="5"/>
        <v>0</v>
      </c>
      <c r="BD83" s="145">
        <f t="shared" si="6"/>
        <v>0</v>
      </c>
      <c r="BE83" s="145">
        <f t="shared" si="7"/>
        <v>0</v>
      </c>
      <c r="CA83" s="172">
        <v>8</v>
      </c>
      <c r="CB83" s="172">
        <v>0</v>
      </c>
    </row>
    <row r="84" spans="1:80" x14ac:dyDescent="0.2">
      <c r="A84" s="173">
        <v>27</v>
      </c>
      <c r="B84" s="174" t="s">
        <v>200</v>
      </c>
      <c r="C84" s="175" t="s">
        <v>201</v>
      </c>
      <c r="D84" s="176" t="s">
        <v>104</v>
      </c>
      <c r="E84" s="177">
        <v>13.853395000000001</v>
      </c>
      <c r="F84" s="177">
        <v>0</v>
      </c>
      <c r="G84" s="178">
        <f t="shared" si="0"/>
        <v>0</v>
      </c>
      <c r="H84" s="179">
        <v>0</v>
      </c>
      <c r="I84" s="180">
        <f t="shared" si="1"/>
        <v>0</v>
      </c>
      <c r="J84" s="179"/>
      <c r="K84" s="180">
        <f t="shared" si="2"/>
        <v>0</v>
      </c>
      <c r="O84" s="172">
        <v>2</v>
      </c>
      <c r="AA84" s="145">
        <v>8</v>
      </c>
      <c r="AB84" s="145">
        <v>0</v>
      </c>
      <c r="AC84" s="145">
        <v>3</v>
      </c>
      <c r="AZ84" s="145">
        <v>1</v>
      </c>
      <c r="BA84" s="145">
        <f t="shared" si="3"/>
        <v>0</v>
      </c>
      <c r="BB84" s="145">
        <f t="shared" si="4"/>
        <v>0</v>
      </c>
      <c r="BC84" s="145">
        <f t="shared" si="5"/>
        <v>0</v>
      </c>
      <c r="BD84" s="145">
        <f t="shared" si="6"/>
        <v>0</v>
      </c>
      <c r="BE84" s="145">
        <f t="shared" si="7"/>
        <v>0</v>
      </c>
      <c r="CA84" s="172">
        <v>8</v>
      </c>
      <c r="CB84" s="172">
        <v>0</v>
      </c>
    </row>
    <row r="85" spans="1:80" x14ac:dyDescent="0.2">
      <c r="A85" s="191"/>
      <c r="B85" s="192" t="s">
        <v>76</v>
      </c>
      <c r="C85" s="193" t="s">
        <v>189</v>
      </c>
      <c r="D85" s="194"/>
      <c r="E85" s="195"/>
      <c r="F85" s="196"/>
      <c r="G85" s="197">
        <f>SUM(G78:G84)</f>
        <v>0</v>
      </c>
      <c r="H85" s="198"/>
      <c r="I85" s="199">
        <f>SUM(I78:I84)</f>
        <v>0</v>
      </c>
      <c r="J85" s="198"/>
      <c r="K85" s="199">
        <f>SUM(K78:K84)</f>
        <v>0</v>
      </c>
      <c r="O85" s="172">
        <v>4</v>
      </c>
      <c r="BA85" s="200">
        <f>SUM(BA78:BA84)</f>
        <v>0</v>
      </c>
      <c r="BB85" s="200">
        <f>SUM(BB78:BB84)</f>
        <v>0</v>
      </c>
      <c r="BC85" s="200">
        <f>SUM(BC78:BC84)</f>
        <v>0</v>
      </c>
      <c r="BD85" s="200">
        <f>SUM(BD78:BD84)</f>
        <v>0</v>
      </c>
      <c r="BE85" s="200">
        <f>SUM(BE78:BE84)</f>
        <v>0</v>
      </c>
    </row>
    <row r="86" spans="1:80" x14ac:dyDescent="0.2">
      <c r="E86" s="145"/>
    </row>
    <row r="87" spans="1:80" x14ac:dyDescent="0.2">
      <c r="E87" s="145"/>
    </row>
    <row r="88" spans="1:80" x14ac:dyDescent="0.2">
      <c r="E88" s="145"/>
    </row>
    <row r="89" spans="1:80" x14ac:dyDescent="0.2">
      <c r="E89" s="145"/>
    </row>
    <row r="90" spans="1:80" x14ac:dyDescent="0.2">
      <c r="E90" s="145"/>
    </row>
    <row r="91" spans="1:80" x14ac:dyDescent="0.2">
      <c r="E91" s="145"/>
    </row>
    <row r="92" spans="1:80" x14ac:dyDescent="0.2">
      <c r="E92" s="145"/>
    </row>
    <row r="93" spans="1:80" x14ac:dyDescent="0.2">
      <c r="E93" s="145"/>
    </row>
    <row r="94" spans="1:80" x14ac:dyDescent="0.2">
      <c r="E94" s="145"/>
    </row>
    <row r="95" spans="1:80" x14ac:dyDescent="0.2">
      <c r="E95" s="145"/>
    </row>
    <row r="96" spans="1:80" x14ac:dyDescent="0.2">
      <c r="E96" s="145"/>
    </row>
    <row r="97" spans="1:7" x14ac:dyDescent="0.2">
      <c r="E97" s="145"/>
    </row>
    <row r="98" spans="1:7" x14ac:dyDescent="0.2">
      <c r="E98" s="145"/>
    </row>
    <row r="99" spans="1:7" x14ac:dyDescent="0.2">
      <c r="E99" s="145"/>
    </row>
    <row r="100" spans="1:7" x14ac:dyDescent="0.2">
      <c r="E100" s="145"/>
    </row>
    <row r="101" spans="1:7" x14ac:dyDescent="0.2">
      <c r="E101" s="145"/>
    </row>
    <row r="102" spans="1:7" x14ac:dyDescent="0.2">
      <c r="E102" s="145"/>
    </row>
    <row r="103" spans="1:7" x14ac:dyDescent="0.2">
      <c r="E103" s="145"/>
    </row>
    <row r="104" spans="1:7" x14ac:dyDescent="0.2">
      <c r="E104" s="145"/>
    </row>
    <row r="105" spans="1:7" x14ac:dyDescent="0.2">
      <c r="E105" s="145"/>
    </row>
    <row r="106" spans="1:7" x14ac:dyDescent="0.2">
      <c r="E106" s="145"/>
    </row>
    <row r="107" spans="1:7" x14ac:dyDescent="0.2">
      <c r="E107" s="145"/>
    </row>
    <row r="108" spans="1:7" x14ac:dyDescent="0.2">
      <c r="E108" s="145"/>
    </row>
    <row r="109" spans="1:7" x14ac:dyDescent="0.2">
      <c r="A109" s="190"/>
      <c r="B109" s="190"/>
      <c r="C109" s="190"/>
      <c r="D109" s="190"/>
      <c r="E109" s="190"/>
      <c r="F109" s="190"/>
      <c r="G109" s="190"/>
    </row>
    <row r="110" spans="1:7" x14ac:dyDescent="0.2">
      <c r="A110" s="190"/>
      <c r="B110" s="190"/>
      <c r="C110" s="190"/>
      <c r="D110" s="190"/>
      <c r="E110" s="190"/>
      <c r="F110" s="190"/>
      <c r="G110" s="190"/>
    </row>
    <row r="111" spans="1:7" x14ac:dyDescent="0.2">
      <c r="A111" s="190"/>
      <c r="B111" s="190"/>
      <c r="C111" s="190"/>
      <c r="D111" s="190"/>
      <c r="E111" s="190"/>
      <c r="F111" s="190"/>
      <c r="G111" s="190"/>
    </row>
    <row r="112" spans="1:7" x14ac:dyDescent="0.2">
      <c r="A112" s="190"/>
      <c r="B112" s="190"/>
      <c r="C112" s="190"/>
      <c r="D112" s="190"/>
      <c r="E112" s="190"/>
      <c r="F112" s="190"/>
      <c r="G112" s="190"/>
    </row>
    <row r="113" spans="5:5" x14ac:dyDescent="0.2">
      <c r="E113" s="145"/>
    </row>
    <row r="114" spans="5:5" x14ac:dyDescent="0.2">
      <c r="E114" s="145"/>
    </row>
    <row r="115" spans="5:5" x14ac:dyDescent="0.2">
      <c r="E115" s="145"/>
    </row>
    <row r="116" spans="5:5" x14ac:dyDescent="0.2">
      <c r="E116" s="145"/>
    </row>
    <row r="117" spans="5:5" x14ac:dyDescent="0.2">
      <c r="E117" s="145"/>
    </row>
    <row r="118" spans="5:5" x14ac:dyDescent="0.2">
      <c r="E118" s="145"/>
    </row>
    <row r="119" spans="5:5" x14ac:dyDescent="0.2">
      <c r="E119" s="145"/>
    </row>
    <row r="120" spans="5:5" x14ac:dyDescent="0.2">
      <c r="E120" s="145"/>
    </row>
    <row r="121" spans="5:5" x14ac:dyDescent="0.2">
      <c r="E121" s="145"/>
    </row>
    <row r="122" spans="5:5" x14ac:dyDescent="0.2">
      <c r="E122" s="145"/>
    </row>
    <row r="123" spans="5:5" x14ac:dyDescent="0.2">
      <c r="E123" s="145"/>
    </row>
    <row r="124" spans="5:5" x14ac:dyDescent="0.2">
      <c r="E124" s="145"/>
    </row>
    <row r="125" spans="5:5" x14ac:dyDescent="0.2">
      <c r="E125" s="145"/>
    </row>
    <row r="126" spans="5:5" x14ac:dyDescent="0.2">
      <c r="E126" s="145"/>
    </row>
    <row r="127" spans="5:5" x14ac:dyDescent="0.2">
      <c r="E127" s="145"/>
    </row>
    <row r="128" spans="5:5" x14ac:dyDescent="0.2">
      <c r="E128" s="145"/>
    </row>
    <row r="129" spans="1:5" x14ac:dyDescent="0.2">
      <c r="E129" s="145"/>
    </row>
    <row r="130" spans="1:5" x14ac:dyDescent="0.2">
      <c r="E130" s="145"/>
    </row>
    <row r="131" spans="1:5" x14ac:dyDescent="0.2">
      <c r="E131" s="145"/>
    </row>
    <row r="132" spans="1:5" x14ac:dyDescent="0.2">
      <c r="E132" s="145"/>
    </row>
    <row r="133" spans="1:5" x14ac:dyDescent="0.2">
      <c r="E133" s="145"/>
    </row>
    <row r="134" spans="1:5" x14ac:dyDescent="0.2">
      <c r="E134" s="145"/>
    </row>
    <row r="135" spans="1:5" x14ac:dyDescent="0.2">
      <c r="E135" s="145"/>
    </row>
    <row r="136" spans="1:5" x14ac:dyDescent="0.2">
      <c r="E136" s="145"/>
    </row>
    <row r="137" spans="1:5" x14ac:dyDescent="0.2">
      <c r="E137" s="145"/>
    </row>
    <row r="138" spans="1:5" x14ac:dyDescent="0.2">
      <c r="E138" s="145"/>
    </row>
    <row r="139" spans="1:5" x14ac:dyDescent="0.2">
      <c r="E139" s="145"/>
    </row>
    <row r="140" spans="1:5" x14ac:dyDescent="0.2">
      <c r="E140" s="145"/>
    </row>
    <row r="141" spans="1:5" x14ac:dyDescent="0.2">
      <c r="E141" s="145"/>
    </row>
    <row r="142" spans="1:5" x14ac:dyDescent="0.2">
      <c r="E142" s="145"/>
    </row>
    <row r="143" spans="1:5" x14ac:dyDescent="0.2">
      <c r="E143" s="145"/>
    </row>
    <row r="144" spans="1:5" x14ac:dyDescent="0.2">
      <c r="A144" s="201"/>
      <c r="B144" s="201"/>
    </row>
    <row r="145" spans="1:7" x14ac:dyDescent="0.2">
      <c r="A145" s="190"/>
      <c r="B145" s="190"/>
      <c r="C145" s="202"/>
      <c r="D145" s="202"/>
      <c r="E145" s="203"/>
      <c r="F145" s="202"/>
      <c r="G145" s="204"/>
    </row>
    <row r="146" spans="1:7" x14ac:dyDescent="0.2">
      <c r="A146" s="205"/>
      <c r="B146" s="205"/>
      <c r="C146" s="190"/>
      <c r="D146" s="190"/>
      <c r="E146" s="206"/>
      <c r="F146" s="190"/>
      <c r="G146" s="190"/>
    </row>
    <row r="147" spans="1:7" x14ac:dyDescent="0.2">
      <c r="A147" s="190"/>
      <c r="B147" s="190"/>
      <c r="C147" s="190"/>
      <c r="D147" s="190"/>
      <c r="E147" s="206"/>
      <c r="F147" s="190"/>
      <c r="G147" s="190"/>
    </row>
    <row r="148" spans="1:7" x14ac:dyDescent="0.2">
      <c r="A148" s="190"/>
      <c r="B148" s="190"/>
      <c r="C148" s="190"/>
      <c r="D148" s="190"/>
      <c r="E148" s="206"/>
      <c r="F148" s="190"/>
      <c r="G148" s="190"/>
    </row>
    <row r="149" spans="1:7" x14ac:dyDescent="0.2">
      <c r="A149" s="190"/>
      <c r="B149" s="190"/>
      <c r="C149" s="190"/>
      <c r="D149" s="190"/>
      <c r="E149" s="206"/>
      <c r="F149" s="190"/>
      <c r="G149" s="190"/>
    </row>
    <row r="150" spans="1:7" x14ac:dyDescent="0.2">
      <c r="A150" s="190"/>
      <c r="B150" s="190"/>
      <c r="C150" s="190"/>
      <c r="D150" s="190"/>
      <c r="E150" s="206"/>
      <c r="F150" s="190"/>
      <c r="G150" s="190"/>
    </row>
    <row r="151" spans="1:7" x14ac:dyDescent="0.2">
      <c r="A151" s="190"/>
      <c r="B151" s="190"/>
      <c r="C151" s="190"/>
      <c r="D151" s="190"/>
      <c r="E151" s="206"/>
      <c r="F151" s="190"/>
      <c r="G151" s="190"/>
    </row>
    <row r="152" spans="1:7" x14ac:dyDescent="0.2">
      <c r="A152" s="190"/>
      <c r="B152" s="190"/>
      <c r="C152" s="190"/>
      <c r="D152" s="190"/>
      <c r="E152" s="206"/>
      <c r="F152" s="190"/>
      <c r="G152" s="190"/>
    </row>
    <row r="153" spans="1:7" x14ac:dyDescent="0.2">
      <c r="A153" s="190"/>
      <c r="B153" s="190"/>
      <c r="C153" s="190"/>
      <c r="D153" s="190"/>
      <c r="E153" s="206"/>
      <c r="F153" s="190"/>
      <c r="G153" s="190"/>
    </row>
    <row r="154" spans="1:7" x14ac:dyDescent="0.2">
      <c r="A154" s="190"/>
      <c r="B154" s="190"/>
      <c r="C154" s="190"/>
      <c r="D154" s="190"/>
      <c r="E154" s="206"/>
      <c r="F154" s="190"/>
      <c r="G154" s="190"/>
    </row>
    <row r="155" spans="1:7" x14ac:dyDescent="0.2">
      <c r="A155" s="190"/>
      <c r="B155" s="190"/>
      <c r="C155" s="190"/>
      <c r="D155" s="190"/>
      <c r="E155" s="206"/>
      <c r="F155" s="190"/>
      <c r="G155" s="190"/>
    </row>
    <row r="156" spans="1:7" x14ac:dyDescent="0.2">
      <c r="A156" s="190"/>
      <c r="B156" s="190"/>
      <c r="C156" s="190"/>
      <c r="D156" s="190"/>
      <c r="E156" s="206"/>
      <c r="F156" s="190"/>
      <c r="G156" s="190"/>
    </row>
    <row r="157" spans="1:7" x14ac:dyDescent="0.2">
      <c r="A157" s="190"/>
      <c r="B157" s="190"/>
      <c r="C157" s="190"/>
      <c r="D157" s="190"/>
      <c r="E157" s="206"/>
      <c r="F157" s="190"/>
      <c r="G157" s="190"/>
    </row>
    <row r="158" spans="1:7" x14ac:dyDescent="0.2">
      <c r="A158" s="190"/>
      <c r="B158" s="190"/>
      <c r="C158" s="190"/>
      <c r="D158" s="190"/>
      <c r="E158" s="206"/>
      <c r="F158" s="190"/>
      <c r="G158" s="190"/>
    </row>
  </sheetData>
  <mergeCells count="38">
    <mergeCell ref="A1:G1"/>
    <mergeCell ref="A3:B3"/>
    <mergeCell ref="A4:B4"/>
    <mergeCell ref="E4:G4"/>
    <mergeCell ref="C39:G39"/>
    <mergeCell ref="C24:G24"/>
    <mergeCell ref="C25:G25"/>
    <mergeCell ref="C26:G26"/>
    <mergeCell ref="C28:G28"/>
    <mergeCell ref="C29:G29"/>
    <mergeCell ref="C30:G30"/>
    <mergeCell ref="C31:G31"/>
    <mergeCell ref="C32:G32"/>
    <mergeCell ref="C33:G33"/>
    <mergeCell ref="C34:G34"/>
    <mergeCell ref="C36:G36"/>
    <mergeCell ref="C37:G37"/>
    <mergeCell ref="C38:G38"/>
    <mergeCell ref="C53:G53"/>
    <mergeCell ref="C41:G41"/>
    <mergeCell ref="C42:G42"/>
    <mergeCell ref="C43:G43"/>
    <mergeCell ref="C44:G44"/>
    <mergeCell ref="C46:G46"/>
    <mergeCell ref="C47:G47"/>
    <mergeCell ref="C48:G48"/>
    <mergeCell ref="C49:G49"/>
    <mergeCell ref="C50:G50"/>
    <mergeCell ref="C51:G51"/>
    <mergeCell ref="C52:G52"/>
    <mergeCell ref="C75:G75"/>
    <mergeCell ref="C63:D63"/>
    <mergeCell ref="C65:D65"/>
    <mergeCell ref="C54:G54"/>
    <mergeCell ref="C55:G55"/>
    <mergeCell ref="C56:G56"/>
    <mergeCell ref="C57:G57"/>
    <mergeCell ref="C58:G58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SO 01 1 KL</vt:lpstr>
      <vt:lpstr>SO 01 1 Rek</vt:lpstr>
      <vt:lpstr>SO 01 1 Pol</vt:lpstr>
      <vt:lpstr>'SO 01 1 Pol'!Názvy_tisku</vt:lpstr>
      <vt:lpstr>'SO 01 1 Rek'!Názvy_tisku</vt:lpstr>
      <vt:lpstr>'SO 01 1 KL'!Oblast_tisku</vt:lpstr>
      <vt:lpstr>'SO 01 1 Pol'!Oblast_tisku</vt:lpstr>
      <vt:lpstr>'SO 01 1 Rek'!Oblast_tisku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Pavla</dc:creator>
  <cp:lastModifiedBy>veronika</cp:lastModifiedBy>
  <dcterms:created xsi:type="dcterms:W3CDTF">2015-02-11T10:45:13Z</dcterms:created>
  <dcterms:modified xsi:type="dcterms:W3CDTF">2015-06-03T10:02:25Z</dcterms:modified>
</cp:coreProperties>
</file>